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9216" activeTab="0"/>
  </bookViews>
  <sheets>
    <sheet name="Inf.dod. Roczna op " sheetId="1" r:id="rId1"/>
    <sheet name="Inf.dod. Roczna bop-op" sheetId="2" r:id="rId2"/>
  </sheets>
  <definedNames/>
  <calcPr fullCalcOnLoad="1"/>
</workbook>
</file>

<file path=xl/sharedStrings.xml><?xml version="1.0" encoding="utf-8"?>
<sst xmlns="http://schemas.openxmlformats.org/spreadsheetml/2006/main" count="266" uniqueCount="135">
  <si>
    <t>w stosunku do roku poprzedniego wg poszczególnych pozycji aktywów i pasywów:</t>
  </si>
  <si>
    <t xml:space="preserve">I. Charakterystyka stosowanych metod wyceny aktywów i pasywów oraz przyczyny ich zmian </t>
  </si>
  <si>
    <t>II. Dane uzupełniające o aktywach i pasywach</t>
  </si>
  <si>
    <t>1. Zmiany w ciagu roku obrotowego wartości środków trwałych, wartości niematerialnych i prawnych</t>
  </si>
  <si>
    <t>oraz długoterminowych aktywów trwałych.</t>
  </si>
  <si>
    <t>a) wartości środków trwałcyh:</t>
  </si>
  <si>
    <t>Wyszczególnienie</t>
  </si>
  <si>
    <t>Wyszczególnienie wg pozycji bilansowych</t>
  </si>
  <si>
    <t>Wartość początkowa roku obrotowego</t>
  </si>
  <si>
    <t>Zwiększenia z tyt.: zakupu, aktualizacji</t>
  </si>
  <si>
    <t>Zmniejszenia wartości początkowej</t>
  </si>
  <si>
    <t>Stan na koniec roku obrotowego</t>
  </si>
  <si>
    <t>Środki trwałe razem:</t>
  </si>
  <si>
    <t>1) grunty</t>
  </si>
  <si>
    <t>2) budynki</t>
  </si>
  <si>
    <t>3) urządzenia techniczne</t>
  </si>
  <si>
    <t>4) środki transportowe</t>
  </si>
  <si>
    <t>5) inne środki</t>
  </si>
  <si>
    <t>6) środki w budowie</t>
  </si>
  <si>
    <t>b) umorzenie środków trwałych</t>
  </si>
  <si>
    <t>Dotychczasowe umorzenia na początek roku obrotowego</t>
  </si>
  <si>
    <t>Zwiększenia umorzeń:                        - dotychczasowych  - z zakupu</t>
  </si>
  <si>
    <t>Umorzenia środków trwałych razem:</t>
  </si>
  <si>
    <t>c) wartości niematerialne i prawne - wartość początkowa</t>
  </si>
  <si>
    <t>Wyszczególnienie wg pozycji bilansowej</t>
  </si>
  <si>
    <t xml:space="preserve">Wartość początkowa na rok obrotowy </t>
  </si>
  <si>
    <t>Zwiększenia z tyt.:     - zakupu                     - inne</t>
  </si>
  <si>
    <t>Zmniejszenia wartości niematerialnych i prawnych</t>
  </si>
  <si>
    <t>Programy komputerowe</t>
  </si>
  <si>
    <t>d) umorzenia wartości niematerialnych i prawnych - wartośc początkowa</t>
  </si>
  <si>
    <t>Umorzenie programów komputerowych</t>
  </si>
  <si>
    <t>a) najmu</t>
  </si>
  <si>
    <t>b) dzierżawy</t>
  </si>
  <si>
    <t>d) razem</t>
  </si>
  <si>
    <t>prawa własności budynków i budowli</t>
  </si>
  <si>
    <t>III. Struktura zrealizowanych przychodów wg ich źródeł, w tym wymaganych statutem:</t>
  </si>
  <si>
    <t>Przychody razem z tego:</t>
  </si>
  <si>
    <t>Przychody za rok:</t>
  </si>
  <si>
    <t>poprzedni</t>
  </si>
  <si>
    <t>kwota</t>
  </si>
  <si>
    <t>% struktury</t>
  </si>
  <si>
    <t>obrotowy</t>
  </si>
  <si>
    <t>1. Przychody działalności statutowej ( składki członkowskie )</t>
  </si>
  <si>
    <t>2. Inne przychody statutowe z tego:</t>
  </si>
  <si>
    <t>a) działalności nieodpłatnej</t>
  </si>
  <si>
    <t>a) dotacje i subwencje</t>
  </si>
  <si>
    <t>b) pozostałe</t>
  </si>
  <si>
    <t>3. Przychody działalności statutowej pożytku publicznego z tego:</t>
  </si>
  <si>
    <t>b) działalności odpłatnej</t>
  </si>
  <si>
    <t>4. Pozostałe przychody</t>
  </si>
  <si>
    <t>5. Przychody finansowe</t>
  </si>
  <si>
    <t>6. Zyski nadzwyczajne</t>
  </si>
  <si>
    <t>IV. Struktura kosztów działalności statutowej określonych statutem oraz kosztów ogólnoadministracyjnych:</t>
  </si>
  <si>
    <t xml:space="preserve">% </t>
  </si>
  <si>
    <t>Koszty razem z tego:</t>
  </si>
  <si>
    <t>Koszty za rok:</t>
  </si>
  <si>
    <t>2. Koszty ogólnoadministracyjne z tego:</t>
  </si>
  <si>
    <t>a) amortyzacja</t>
  </si>
  <si>
    <t xml:space="preserve">1. Koszty realizacji poszczególnych zadań statutowych z tego:                  </t>
  </si>
  <si>
    <t>a) rehabilitacja i edukacja</t>
  </si>
  <si>
    <t>b) zużycie materiałów</t>
  </si>
  <si>
    <t>c) zużycie energii</t>
  </si>
  <si>
    <t>d) usługi obce</t>
  </si>
  <si>
    <t>e) podatki i opłaty</t>
  </si>
  <si>
    <t>f) wynagrodzenia</t>
  </si>
  <si>
    <t>g) ubezpieczenia społeczne i inne świadczenia</t>
  </si>
  <si>
    <t>h) podróze służbowe</t>
  </si>
  <si>
    <t>i) pozostałe</t>
  </si>
  <si>
    <t>4. Koszty finansowe działalności statutowej</t>
  </si>
  <si>
    <t>w tym pożytku publicznego</t>
  </si>
  <si>
    <t>5. Strary nadzwyczajne działalności statutowej</t>
  </si>
  <si>
    <t>V. Struktura funduszu statutowego</t>
  </si>
  <si>
    <t>Fundusz statutowy</t>
  </si>
  <si>
    <t>………………………………………                                        ………………………………………</t>
  </si>
  <si>
    <t>3. Pozostałe koszty                ( operacyjne ) działalności statutowej</t>
  </si>
  <si>
    <t>w roku obrotowym …………………………………………</t>
  </si>
  <si>
    <t>w roku obrotowym…………………………………………</t>
  </si>
  <si>
    <t>"0"</t>
  </si>
  <si>
    <r>
      <t xml:space="preserve">3. Wartość zobowiązań wobec budżetu Państwa lub Gminy z tytułu uzyskania: </t>
    </r>
    <r>
      <rPr>
        <b/>
        <sz val="10"/>
        <rFont val="Arial"/>
        <family val="2"/>
      </rPr>
      <t>NIE DOTYCZY</t>
    </r>
  </si>
  <si>
    <t xml:space="preserve">     (podpis osoby sporzadzającej)                                                                     (podpis osoby zatwierdzającej)</t>
  </si>
  <si>
    <t>Zmniejszenie umorzeń wartości początkowej</t>
  </si>
  <si>
    <t xml:space="preserve">     5. krótkotermnowe aktywa finansowe wyceniono na dzień bilansowy i wykazano w bilansie: w wartości nominalnej</t>
  </si>
  <si>
    <t xml:space="preserve">     6. krótkoterminowe rozliczenia międzyokresowe wyceniono na dzień bilansowy i wykazano w bilansie: dot. prenumeraty, ubezpieczenia, kursy-szkolenia</t>
  </si>
  <si>
    <t xml:space="preserve">     1. wartości niematerialne i prawne wyceniono na dzień bilansowy     i wykazano w bilansie: wg cen nabycia pomniejszonych o umorzenie</t>
  </si>
  <si>
    <t xml:space="preserve">     2. środki trwałe wyceniono na dzień bilansowy i wykazano               w bilansie: według cen nabycia pomniejszonych o umorzenie</t>
  </si>
  <si>
    <t xml:space="preserve">     3. zapasy materiałów wyceniono na dzień bilansowy i wykazano        w bilansie: według cen nabycia </t>
  </si>
  <si>
    <t xml:space="preserve">     4. należności i roszczenia wyceniono na dzień bilansowy                  i wykazano w bilansie: w kwocie wymaganej zapłaty</t>
  </si>
  <si>
    <t xml:space="preserve">     7. zobowiązania wyceniono na dzień bilansowy i wykazano             w bilansie: w kwocie wymaganej zapłaty</t>
  </si>
  <si>
    <t xml:space="preserve">Informacja dodatkowa do bilansu </t>
  </si>
  <si>
    <t xml:space="preserve">za okres od 10-03-2009r. do 31-12-2009r. </t>
  </si>
  <si>
    <t xml:space="preserve">     8. rozliczenia międzyokresowe przychodów wyceniono na dzień bilansowy i wykazano w bilansie: w tym amortyzacja środków trwałych rozliczanych w czasie 155 427,46 oraz środki finansowe do rozliczenie w przyszłym okresie 142 641,07</t>
  </si>
  <si>
    <t xml:space="preserve">2. Wartość poczatkowa nie amortyzowanych ( nie umarzanych ) środków trwałych, użytkowanych na podstawie umów:             </t>
  </si>
  <si>
    <r>
      <t xml:space="preserve">c) innych umów ( leasingu )               </t>
    </r>
    <r>
      <rPr>
        <sz val="11"/>
        <color indexed="10"/>
        <rFont val="Arial"/>
        <family val="2"/>
      </rPr>
      <t xml:space="preserve">   ?</t>
    </r>
  </si>
  <si>
    <t>( - ) Zmniejszenie ( nadwyżka kosztów nad przychodami )……………….9 427,28……………</t>
  </si>
  <si>
    <t>Stan na 10.03.2009…………………………………………….……………112 291,75…………..</t>
  </si>
  <si>
    <t>RAZEM………………………………………………………..……………...102 684,47……………</t>
  </si>
  <si>
    <t>Stan na 10.03.2009…………………………………………….……………102 684,47…………..</t>
  </si>
  <si>
    <t>( - ) Zmniejszenie ( nadwyżka kosztów nad przychodami )…………………."0"………………..</t>
  </si>
  <si>
    <t>w roku obrotowym 2009</t>
  </si>
  <si>
    <r>
      <t xml:space="preserve">c) innych umów ( leasingu )               </t>
    </r>
    <r>
      <rPr>
        <sz val="11"/>
        <color indexed="10"/>
        <rFont val="Arial"/>
        <family val="2"/>
      </rPr>
      <t xml:space="preserve">  </t>
    </r>
  </si>
  <si>
    <t>Autobus - leasing operacyjny</t>
  </si>
  <si>
    <t xml:space="preserve">     8. rozliczenia międzyokresowe przychodów wyceniono na dzień bilansowy i wykazano w bilansie: zg z zasadą ostrożności w tym: amortyzacja środków trwałych rozliczanych w czasie 155 427,46 oraz środki finansowe do rozliczenie w przyszłym okresie 142 641,07</t>
  </si>
  <si>
    <t xml:space="preserve">     6. krótkoterminowe rozliczenia międzyokresowe wyceniono na dzień bilansowy i wykazano w bilansie: zg z zasadą ostrożności dot.: prenumeraty 1 360,04, ubezpieczenia 8 033,51, kursy-szkolenia 3 100,-</t>
  </si>
  <si>
    <t xml:space="preserve">1. z funduszu statutowego                                                                          </t>
  </si>
  <si>
    <t>2. na zwiększenie kosztów statutowych roku 2010</t>
  </si>
  <si>
    <t>3. łącznie</t>
  </si>
  <si>
    <t>VI. Struktura funduszu statutowego</t>
  </si>
  <si>
    <t>V. Propozycje pokrycia nadwyżki kosztów nad przychodami za rok 2009:</t>
  </si>
  <si>
    <t>Wyjaśnie doyczące powstałej straty bilansowej</t>
  </si>
  <si>
    <t xml:space="preserve">1. składki </t>
  </si>
  <si>
    <t>2. drobne darowizny</t>
  </si>
  <si>
    <t>4. przychody finansowe</t>
  </si>
  <si>
    <t>1. koszty zarządowe</t>
  </si>
  <si>
    <t>3. darowizny z 1%  (pp)</t>
  </si>
  <si>
    <t>1. koszty amortyzacji nie mające pokrycie w przychodach międzyokresowych "845"</t>
  </si>
  <si>
    <t>2. różnica między BO a BZ krótkotermin rozliczeń międzyokresowych któw "640"</t>
  </si>
  <si>
    <t>3. pozostałe koszty operacyjne dot. likwidacji środka trwałegonie mające pokrycie w przychodach międzyokresowych "845"</t>
  </si>
  <si>
    <t>4. koszty programowe nie pokryte z dotacji 2009 przeniesione na rok 2010</t>
  </si>
  <si>
    <t>Pozostałe k-ty mające wpływ na wynik finan.:</t>
  </si>
  <si>
    <t xml:space="preserve">II.B. </t>
  </si>
  <si>
    <t xml:space="preserve"> Koszty pokryte z pozostałych przychodów:</t>
  </si>
  <si>
    <t>II.A.</t>
  </si>
  <si>
    <t xml:space="preserve"> Pozostałe przychody ( bez dotacji ):</t>
  </si>
  <si>
    <t>I.</t>
  </si>
  <si>
    <t>III.</t>
  </si>
  <si>
    <t>Nadwyżka kosztów nad przychodami:</t>
  </si>
  <si>
    <t>3. koszty finansowe</t>
  </si>
  <si>
    <t>pomniej. o kwote 1475,18 dot. któw statut. rozliczonych z bieżącej dotacji</t>
  </si>
  <si>
    <r>
      <t xml:space="preserve">2. koszty prow. placówek pokryte ze śr.własnych         w tym: koszty pp </t>
    </r>
    <r>
      <rPr>
        <sz val="9"/>
        <rFont val="Arial"/>
        <family val="2"/>
      </rPr>
      <t xml:space="preserve">3 533,89 </t>
    </r>
  </si>
  <si>
    <t xml:space="preserve">     1. wartości niematerialne i prawne wyceniono na dzień bilansowy               i wykazano w bilansie: wg cen nabycia pomniejszonych o umorzenie</t>
  </si>
  <si>
    <t xml:space="preserve">     2. środki trwałe wyceniono na dzień bilansowy i wykazano                                w bilansie: według cen nabycia pomniejszonych o umorzenie</t>
  </si>
  <si>
    <t xml:space="preserve">     3. zapasy materiałów wyceniono na dzień bilansowy i wykazano                           w bilansie: według cen nabycia </t>
  </si>
  <si>
    <t xml:space="preserve">     4. należności i roszczenia wyceniono na dzień bilansowy                                     i wykazano w bilansie: w kwocie wymaganej zapłaty</t>
  </si>
  <si>
    <t xml:space="preserve">     5. krótkotermnowe aktywa finansowe wyceniono na dzień bilansowy                      i wykazano w bilansie: w wartości nominalnej</t>
  </si>
  <si>
    <t xml:space="preserve">     7. zobowiązania wyceniono na dzień bilansowy i wykazano                                  w bilansie: w kwocie wymaganej zapłaty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</si>
</sst>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sz val="9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wrapText="1"/>
    </xf>
    <xf numFmtId="4" fontId="0" fillId="0" borderId="16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7" xfId="0" applyBorder="1" applyAlignment="1">
      <alignment wrapText="1"/>
    </xf>
    <xf numFmtId="4" fontId="0" fillId="0" borderId="18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64" fontId="0" fillId="0" borderId="20" xfId="0" applyNumberFormat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PageLayoutView="0" workbookViewId="0" topLeftCell="A22">
      <selection activeCell="B13" sqref="B13:D13"/>
    </sheetView>
  </sheetViews>
  <sheetFormatPr defaultColWidth="9.140625" defaultRowHeight="12.75"/>
  <cols>
    <col min="1" max="1" width="4.00390625" style="0" customWidth="1"/>
    <col min="2" max="2" width="27.28125" style="0" customWidth="1"/>
    <col min="3" max="3" width="16.140625" style="0" customWidth="1"/>
    <col min="4" max="4" width="15.00390625" style="0" customWidth="1"/>
    <col min="5" max="5" width="14.7109375" style="0" customWidth="1"/>
    <col min="6" max="6" width="14.28125" style="0" customWidth="1"/>
  </cols>
  <sheetData>
    <row r="1" spans="2:10" ht="52.5" customHeight="1">
      <c r="B1" s="5"/>
      <c r="C1" s="5"/>
      <c r="D1" s="5"/>
      <c r="E1" s="5"/>
      <c r="F1" s="5"/>
      <c r="G1" s="5"/>
      <c r="H1" s="5"/>
      <c r="I1" s="5"/>
      <c r="J1" s="5"/>
    </row>
    <row r="2" spans="1:10" ht="31.5" customHeight="1">
      <c r="A2" s="22"/>
      <c r="B2" s="71" t="s">
        <v>88</v>
      </c>
      <c r="C2" s="71"/>
      <c r="D2" s="71"/>
      <c r="E2" s="71"/>
      <c r="F2" s="72"/>
      <c r="G2" s="5"/>
      <c r="H2" s="5"/>
      <c r="I2" s="5"/>
      <c r="J2" s="5"/>
    </row>
    <row r="3" spans="1:10" ht="49.5" customHeight="1">
      <c r="A3" s="22"/>
      <c r="B3" s="53" t="s">
        <v>89</v>
      </c>
      <c r="C3" s="54"/>
      <c r="D3" s="54"/>
      <c r="E3" s="54"/>
      <c r="F3" s="54"/>
      <c r="G3" s="5"/>
      <c r="H3" s="5"/>
      <c r="I3" s="5"/>
      <c r="J3" s="5"/>
    </row>
    <row r="4" spans="1:10" ht="27.75" customHeight="1">
      <c r="A4" s="50" t="s">
        <v>1</v>
      </c>
      <c r="B4" s="51"/>
      <c r="C4" s="51"/>
      <c r="D4" s="51"/>
      <c r="E4" s="51"/>
      <c r="F4" s="51"/>
      <c r="G4" s="6"/>
      <c r="H4" s="6"/>
      <c r="I4" s="6"/>
      <c r="J4" s="6"/>
    </row>
    <row r="5" spans="1:10" ht="20.25" customHeight="1">
      <c r="A5" s="50" t="s">
        <v>0</v>
      </c>
      <c r="B5" s="51"/>
      <c r="C5" s="51"/>
      <c r="D5" s="51"/>
      <c r="E5" s="51"/>
      <c r="F5" s="51"/>
      <c r="G5" s="6"/>
      <c r="H5" s="6"/>
      <c r="I5" s="6"/>
      <c r="J5" s="6"/>
    </row>
    <row r="6" spans="1:10" ht="12.75">
      <c r="A6" s="22"/>
      <c r="B6" s="11"/>
      <c r="C6" s="11"/>
      <c r="D6" s="11"/>
      <c r="E6" s="11"/>
      <c r="F6" s="11"/>
      <c r="G6" s="5"/>
      <c r="H6" s="5"/>
      <c r="I6" s="5"/>
      <c r="J6" s="5"/>
    </row>
    <row r="7" spans="1:10" ht="51" customHeight="1">
      <c r="A7" s="14"/>
      <c r="B7" s="55" t="s">
        <v>129</v>
      </c>
      <c r="C7" s="55"/>
      <c r="D7" s="55"/>
      <c r="E7" s="23"/>
      <c r="F7" s="24" t="s">
        <v>77</v>
      </c>
      <c r="G7" s="5"/>
      <c r="H7" s="5"/>
      <c r="I7" s="5"/>
      <c r="J7" s="5"/>
    </row>
    <row r="8" spans="1:10" ht="39.75" customHeight="1">
      <c r="A8" s="15"/>
      <c r="B8" s="49" t="s">
        <v>130</v>
      </c>
      <c r="C8" s="49"/>
      <c r="D8" s="49"/>
      <c r="E8" s="11"/>
      <c r="F8" s="16">
        <v>195580.78</v>
      </c>
      <c r="G8" s="5"/>
      <c r="H8" s="5"/>
      <c r="I8" s="5"/>
      <c r="J8" s="5"/>
    </row>
    <row r="9" spans="1:10" ht="39.75" customHeight="1">
      <c r="A9" s="15"/>
      <c r="B9" s="49" t="s">
        <v>131</v>
      </c>
      <c r="C9" s="49"/>
      <c r="D9" s="49"/>
      <c r="E9" s="11"/>
      <c r="F9" s="16" t="s">
        <v>77</v>
      </c>
      <c r="G9" s="5"/>
      <c r="H9" s="5"/>
      <c r="I9" s="5"/>
      <c r="J9" s="5"/>
    </row>
    <row r="10" spans="1:10" ht="39.75" customHeight="1">
      <c r="A10" s="15"/>
      <c r="B10" s="49" t="s">
        <v>132</v>
      </c>
      <c r="C10" s="49"/>
      <c r="D10" s="49"/>
      <c r="E10" s="11"/>
      <c r="F10" s="16">
        <v>317.86</v>
      </c>
      <c r="G10" s="5"/>
      <c r="H10" s="5"/>
      <c r="I10" s="5"/>
      <c r="J10" s="5"/>
    </row>
    <row r="11" spans="1:10" ht="39.75" customHeight="1">
      <c r="A11" s="15"/>
      <c r="B11" s="49" t="s">
        <v>133</v>
      </c>
      <c r="C11" s="49"/>
      <c r="D11" s="49"/>
      <c r="E11" s="11"/>
      <c r="F11" s="16">
        <v>194207.9</v>
      </c>
      <c r="G11" s="5"/>
      <c r="H11" s="5"/>
      <c r="I11" s="5"/>
      <c r="J11" s="5"/>
    </row>
    <row r="12" spans="1:10" ht="60.75" customHeight="1">
      <c r="A12" s="15"/>
      <c r="B12" s="49" t="s">
        <v>102</v>
      </c>
      <c r="C12" s="49"/>
      <c r="D12" s="49"/>
      <c r="E12" s="11"/>
      <c r="F12" s="17">
        <v>12493.55</v>
      </c>
      <c r="G12" s="5"/>
      <c r="H12" s="5"/>
      <c r="I12" s="5"/>
      <c r="J12" s="5"/>
    </row>
    <row r="13" spans="1:10" ht="39.75" customHeight="1">
      <c r="A13" s="15"/>
      <c r="B13" s="49" t="s">
        <v>134</v>
      </c>
      <c r="C13" s="49"/>
      <c r="D13" s="49"/>
      <c r="E13" s="11"/>
      <c r="F13" s="16">
        <v>29927.85</v>
      </c>
      <c r="G13" s="5"/>
      <c r="H13" s="5"/>
      <c r="I13" s="5"/>
      <c r="J13" s="5"/>
    </row>
    <row r="14" spans="1:10" ht="75" customHeight="1">
      <c r="A14" s="15"/>
      <c r="B14" s="49" t="s">
        <v>101</v>
      </c>
      <c r="C14" s="49"/>
      <c r="D14" s="49"/>
      <c r="E14" s="11"/>
      <c r="F14" s="16">
        <v>298068.53</v>
      </c>
      <c r="G14" s="5"/>
      <c r="H14" s="5"/>
      <c r="I14" s="5"/>
      <c r="J14" s="5"/>
    </row>
    <row r="15" spans="1:10" ht="54.75" customHeight="1">
      <c r="A15" s="18"/>
      <c r="B15" s="19"/>
      <c r="C15" s="19"/>
      <c r="D15" s="19"/>
      <c r="E15" s="20"/>
      <c r="F15" s="21"/>
      <c r="G15" s="5"/>
      <c r="H15" s="5"/>
      <c r="I15" s="5"/>
      <c r="J15" s="5"/>
    </row>
    <row r="16" spans="2:10" ht="86.25" customHeight="1">
      <c r="B16" s="12"/>
      <c r="C16" s="12"/>
      <c r="D16" s="12"/>
      <c r="E16" s="5"/>
      <c r="F16" s="8"/>
      <c r="G16" s="5"/>
      <c r="H16" s="5"/>
      <c r="I16" s="5"/>
      <c r="J16" s="5"/>
    </row>
    <row r="17" spans="1:10" ht="38.25" customHeight="1">
      <c r="A17" s="52" t="s">
        <v>2</v>
      </c>
      <c r="B17" s="42"/>
      <c r="C17" s="42"/>
      <c r="D17" s="42"/>
      <c r="E17" s="42"/>
      <c r="F17" s="42"/>
      <c r="G17" s="7"/>
      <c r="H17" s="7"/>
      <c r="I17" s="7"/>
      <c r="J17" s="7"/>
    </row>
    <row r="18" spans="2:10" ht="18" customHeight="1">
      <c r="B18" s="40" t="s">
        <v>3</v>
      </c>
      <c r="C18" s="40"/>
      <c r="D18" s="40"/>
      <c r="E18" s="40"/>
      <c r="F18" s="40"/>
      <c r="G18" s="5"/>
      <c r="H18" s="5"/>
      <c r="I18" s="5"/>
      <c r="J18" s="5"/>
    </row>
    <row r="19" spans="2:10" ht="20.25" customHeight="1">
      <c r="B19" s="40" t="s">
        <v>4</v>
      </c>
      <c r="C19" s="40"/>
      <c r="D19" s="40"/>
      <c r="E19" s="40"/>
      <c r="F19" s="40"/>
      <c r="G19" s="5"/>
      <c r="H19" s="5"/>
      <c r="I19" s="5"/>
      <c r="J19" s="5"/>
    </row>
    <row r="20" spans="2:10" ht="33" customHeight="1">
      <c r="B20" s="60" t="s">
        <v>5</v>
      </c>
      <c r="C20" s="60"/>
      <c r="D20" s="60"/>
      <c r="E20" s="60"/>
      <c r="F20" s="60"/>
      <c r="G20" s="7"/>
      <c r="H20" s="7"/>
      <c r="I20" s="7"/>
      <c r="J20" s="7"/>
    </row>
    <row r="21" spans="2:6" ht="42" customHeight="1">
      <c r="B21" s="1" t="s">
        <v>7</v>
      </c>
      <c r="C21" s="1" t="s">
        <v>8</v>
      </c>
      <c r="D21" s="1" t="s">
        <v>9</v>
      </c>
      <c r="E21" s="1" t="s">
        <v>10</v>
      </c>
      <c r="F21" s="1" t="s">
        <v>11</v>
      </c>
    </row>
    <row r="22" spans="2:6" ht="18" customHeight="1">
      <c r="B22" s="1" t="s">
        <v>12</v>
      </c>
      <c r="C22" s="9">
        <f>SUM(C23:C28)</f>
        <v>731779.47</v>
      </c>
      <c r="D22" s="9">
        <f>SUM(D23:D28)</f>
        <v>58629.04</v>
      </c>
      <c r="E22" s="9">
        <f>SUM(E23:E28)</f>
        <v>29211.83</v>
      </c>
      <c r="F22" s="9">
        <f>SUM(F23:F28)</f>
        <v>761196.68</v>
      </c>
    </row>
    <row r="23" spans="2:6" ht="12.75">
      <c r="B23" s="1" t="s">
        <v>13</v>
      </c>
      <c r="C23" s="9"/>
      <c r="D23" s="9"/>
      <c r="E23" s="9"/>
      <c r="F23" s="9">
        <f aca="true" t="shared" si="0" ref="F23:F28">C23+D23-E23</f>
        <v>0</v>
      </c>
    </row>
    <row r="24" spans="2:6" ht="12.75">
      <c r="B24" s="1" t="s">
        <v>14</v>
      </c>
      <c r="C24" s="9">
        <v>29211.83</v>
      </c>
      <c r="D24" s="9"/>
      <c r="E24" s="9">
        <v>29211.83</v>
      </c>
      <c r="F24" s="9">
        <f t="shared" si="0"/>
        <v>0</v>
      </c>
    </row>
    <row r="25" spans="2:6" ht="12.75">
      <c r="B25" s="1" t="s">
        <v>15</v>
      </c>
      <c r="C25" s="9">
        <v>90327.28</v>
      </c>
      <c r="D25" s="9">
        <v>5949</v>
      </c>
      <c r="E25" s="9"/>
      <c r="F25" s="9">
        <f t="shared" si="0"/>
        <v>96276.28</v>
      </c>
    </row>
    <row r="26" spans="2:6" ht="12.75">
      <c r="B26" s="1" t="s">
        <v>16</v>
      </c>
      <c r="C26" s="9">
        <v>306201.5</v>
      </c>
      <c r="D26" s="9"/>
      <c r="E26" s="9"/>
      <c r="F26" s="9">
        <f t="shared" si="0"/>
        <v>306201.5</v>
      </c>
    </row>
    <row r="27" spans="2:6" ht="12.75">
      <c r="B27" s="1" t="s">
        <v>17</v>
      </c>
      <c r="C27" s="9">
        <v>306038.86</v>
      </c>
      <c r="D27" s="9">
        <v>39122</v>
      </c>
      <c r="E27" s="9"/>
      <c r="F27" s="9">
        <f t="shared" si="0"/>
        <v>345160.86</v>
      </c>
    </row>
    <row r="28" spans="2:6" ht="12.75">
      <c r="B28" s="1" t="s">
        <v>18</v>
      </c>
      <c r="C28" s="9">
        <v>0</v>
      </c>
      <c r="D28" s="9">
        <v>13558.04</v>
      </c>
      <c r="E28" s="9"/>
      <c r="F28" s="9">
        <f t="shared" si="0"/>
        <v>13558.04</v>
      </c>
    </row>
    <row r="29" spans="2:6" ht="37.5" customHeight="1">
      <c r="B29" s="57" t="s">
        <v>19</v>
      </c>
      <c r="C29" s="58"/>
      <c r="D29" s="58"/>
      <c r="E29" s="58"/>
      <c r="F29" s="58"/>
    </row>
    <row r="30" spans="2:6" ht="45">
      <c r="B30" s="26" t="s">
        <v>7</v>
      </c>
      <c r="C30" s="26" t="s">
        <v>20</v>
      </c>
      <c r="D30" s="26" t="s">
        <v>21</v>
      </c>
      <c r="E30" s="26" t="s">
        <v>80</v>
      </c>
      <c r="F30" s="26" t="s">
        <v>11</v>
      </c>
    </row>
    <row r="31" spans="2:6" ht="26.25">
      <c r="B31" s="1" t="s">
        <v>22</v>
      </c>
      <c r="C31" s="9">
        <f>SUM(C32:C36)</f>
        <v>479950.25</v>
      </c>
      <c r="D31" s="9">
        <f>SUM(D32:D36)</f>
        <v>107856.28</v>
      </c>
      <c r="E31" s="9">
        <f>SUM(E32:E36)</f>
        <v>22689.63</v>
      </c>
      <c r="F31" s="9">
        <f>SUM(F32:F36)</f>
        <v>565116.9</v>
      </c>
    </row>
    <row r="32" spans="2:6" ht="12.75">
      <c r="B32" s="1" t="s">
        <v>13</v>
      </c>
      <c r="C32" s="9">
        <v>0</v>
      </c>
      <c r="D32" s="9"/>
      <c r="E32" s="9"/>
      <c r="F32" s="9">
        <f>C32+D32-E32</f>
        <v>0</v>
      </c>
    </row>
    <row r="33" spans="2:6" ht="16.5" customHeight="1">
      <c r="B33" s="1" t="s">
        <v>14</v>
      </c>
      <c r="C33" s="9">
        <v>19756.33</v>
      </c>
      <c r="D33" s="9">
        <v>2434.3</v>
      </c>
      <c r="E33" s="9">
        <v>22190.63</v>
      </c>
      <c r="F33" s="9">
        <f>C33+D33-E33</f>
        <v>0</v>
      </c>
    </row>
    <row r="34" spans="2:6" ht="15" customHeight="1">
      <c r="B34" s="1" t="s">
        <v>15</v>
      </c>
      <c r="C34" s="9">
        <v>79307.07</v>
      </c>
      <c r="D34" s="9">
        <v>2553.4</v>
      </c>
      <c r="E34" s="9"/>
      <c r="F34" s="9">
        <f>C34+D34-E34</f>
        <v>81860.47</v>
      </c>
    </row>
    <row r="35" spans="2:6" ht="15" customHeight="1">
      <c r="B35" s="1" t="s">
        <v>16</v>
      </c>
      <c r="C35" s="9">
        <v>127446.15</v>
      </c>
      <c r="D35" s="9">
        <v>51033.6</v>
      </c>
      <c r="E35" s="9"/>
      <c r="F35" s="9">
        <f>C35+D35-E35</f>
        <v>178479.75</v>
      </c>
    </row>
    <row r="36" spans="2:6" ht="15.75" customHeight="1">
      <c r="B36" s="1" t="s">
        <v>17</v>
      </c>
      <c r="C36" s="9">
        <v>253440.7</v>
      </c>
      <c r="D36" s="9">
        <v>51834.98</v>
      </c>
      <c r="E36" s="9">
        <v>499</v>
      </c>
      <c r="F36" s="9">
        <f>C36+D36-E36</f>
        <v>304776.68</v>
      </c>
    </row>
    <row r="37" spans="2:6" ht="39.75" customHeight="1">
      <c r="B37" s="59" t="s">
        <v>23</v>
      </c>
      <c r="C37" s="58"/>
      <c r="D37" s="58"/>
      <c r="E37" s="58"/>
      <c r="F37" s="58"/>
    </row>
    <row r="38" spans="2:6" ht="45">
      <c r="B38" s="26" t="s">
        <v>24</v>
      </c>
      <c r="C38" s="26" t="s">
        <v>25</v>
      </c>
      <c r="D38" s="26" t="s">
        <v>26</v>
      </c>
      <c r="E38" s="26" t="s">
        <v>27</v>
      </c>
      <c r="F38" s="26" t="s">
        <v>11</v>
      </c>
    </row>
    <row r="39" spans="2:6" ht="23.25" customHeight="1">
      <c r="B39" s="1" t="s">
        <v>28</v>
      </c>
      <c r="C39" s="9">
        <v>28477.91</v>
      </c>
      <c r="D39" s="9"/>
      <c r="E39" s="9"/>
      <c r="F39" s="9">
        <f>C39+D39-E39</f>
        <v>28477.91</v>
      </c>
    </row>
    <row r="40" spans="2:6" ht="37.5" customHeight="1">
      <c r="B40" s="59" t="s">
        <v>29</v>
      </c>
      <c r="C40" s="58"/>
      <c r="D40" s="58"/>
      <c r="E40" s="58"/>
      <c r="F40" s="58"/>
    </row>
    <row r="41" spans="2:6" ht="45">
      <c r="B41" s="26" t="s">
        <v>24</v>
      </c>
      <c r="C41" s="26" t="s">
        <v>25</v>
      </c>
      <c r="D41" s="26" t="s">
        <v>26</v>
      </c>
      <c r="E41" s="26" t="s">
        <v>27</v>
      </c>
      <c r="F41" s="26" t="s">
        <v>11</v>
      </c>
    </row>
    <row r="42" spans="2:6" ht="26.25">
      <c r="B42" s="1" t="s">
        <v>30</v>
      </c>
      <c r="C42" s="9">
        <v>28477.91</v>
      </c>
      <c r="D42" s="9"/>
      <c r="E42" s="9"/>
      <c r="F42" s="9">
        <f>C42+D42-E42</f>
        <v>28477.91</v>
      </c>
    </row>
    <row r="43" spans="2:6" ht="67.5" customHeight="1">
      <c r="B43" s="11"/>
      <c r="C43" s="13"/>
      <c r="D43" s="13"/>
      <c r="E43" s="13"/>
      <c r="F43" s="13"/>
    </row>
    <row r="44" spans="2:6" ht="39.75" customHeight="1">
      <c r="B44" s="61" t="s">
        <v>91</v>
      </c>
      <c r="C44" s="62"/>
      <c r="D44" s="62"/>
      <c r="E44" s="62"/>
      <c r="F44" s="62"/>
    </row>
    <row r="45" spans="2:6" ht="15" customHeight="1">
      <c r="B45" s="44" t="s">
        <v>31</v>
      </c>
      <c r="C45" s="42"/>
      <c r="D45" s="28"/>
      <c r="E45" s="28"/>
      <c r="F45" s="28"/>
    </row>
    <row r="46" spans="2:6" ht="15" customHeight="1">
      <c r="B46" s="44" t="s">
        <v>32</v>
      </c>
      <c r="C46" s="42"/>
      <c r="D46" s="28"/>
      <c r="E46" s="28"/>
      <c r="F46" s="28"/>
    </row>
    <row r="47" spans="2:6" ht="15" customHeight="1">
      <c r="B47" s="44" t="s">
        <v>99</v>
      </c>
      <c r="C47" s="42"/>
      <c r="D47" s="29">
        <v>139934</v>
      </c>
      <c r="E47" s="45" t="s">
        <v>100</v>
      </c>
      <c r="F47" s="45"/>
    </row>
    <row r="48" spans="2:6" ht="15" customHeight="1">
      <c r="B48" s="44" t="s">
        <v>33</v>
      </c>
      <c r="C48" s="42"/>
      <c r="D48" s="29">
        <f>SUM(D45:D47)</f>
        <v>139934</v>
      </c>
      <c r="E48" s="28"/>
      <c r="F48" s="28"/>
    </row>
    <row r="49" spans="2:6" ht="15" customHeight="1">
      <c r="B49" s="44" t="s">
        <v>98</v>
      </c>
      <c r="C49" s="42"/>
      <c r="D49" s="42"/>
      <c r="E49" s="42"/>
      <c r="F49" s="42"/>
    </row>
    <row r="50" spans="2:6" ht="31.5" customHeight="1">
      <c r="B50" s="61" t="s">
        <v>78</v>
      </c>
      <c r="C50" s="73"/>
      <c r="D50" s="73"/>
      <c r="E50" s="73"/>
      <c r="F50" s="73"/>
    </row>
    <row r="51" spans="2:6" ht="18.75" customHeight="1">
      <c r="B51" s="42" t="s">
        <v>34</v>
      </c>
      <c r="C51" s="42"/>
      <c r="D51" s="42"/>
      <c r="E51" s="42"/>
      <c r="F51" s="42"/>
    </row>
    <row r="52" spans="2:6" ht="21.75" customHeight="1">
      <c r="B52" s="42" t="s">
        <v>76</v>
      </c>
      <c r="C52" s="42"/>
      <c r="D52" s="42"/>
      <c r="E52" s="42"/>
      <c r="F52" s="42"/>
    </row>
    <row r="53" spans="1:6" ht="44.25" customHeight="1">
      <c r="A53" s="56" t="s">
        <v>35</v>
      </c>
      <c r="B53" s="42"/>
      <c r="C53" s="42"/>
      <c r="D53" s="42"/>
      <c r="E53" s="42"/>
      <c r="F53" s="42"/>
    </row>
    <row r="54" spans="2:6" ht="21" customHeight="1">
      <c r="B54" s="64" t="s">
        <v>6</v>
      </c>
      <c r="C54" s="67" t="s">
        <v>37</v>
      </c>
      <c r="D54" s="68"/>
      <c r="E54" s="68"/>
      <c r="F54" s="69"/>
    </row>
    <row r="55" spans="2:6" ht="15.75" customHeight="1">
      <c r="B55" s="65"/>
      <c r="C55" s="67" t="s">
        <v>38</v>
      </c>
      <c r="D55" s="69"/>
      <c r="E55" s="67" t="s">
        <v>41</v>
      </c>
      <c r="F55" s="69"/>
    </row>
    <row r="56" spans="2:6" ht="21" customHeight="1">
      <c r="B56" s="66"/>
      <c r="C56" s="3" t="s">
        <v>39</v>
      </c>
      <c r="D56" s="3" t="s">
        <v>40</v>
      </c>
      <c r="E56" s="3" t="s">
        <v>39</v>
      </c>
      <c r="F56" s="3" t="s">
        <v>40</v>
      </c>
    </row>
    <row r="57" spans="2:6" ht="27" customHeight="1">
      <c r="B57" s="1" t="s">
        <v>36</v>
      </c>
      <c r="C57" s="10">
        <f>C58+C59+C62+C65+C66+C67</f>
        <v>0</v>
      </c>
      <c r="D57" s="10"/>
      <c r="E57" s="10">
        <f>E58+E59+E62+E65+E66+E67</f>
        <v>2134878.31</v>
      </c>
      <c r="F57" s="10">
        <f>F58+F59+F62+F65+F66+F67</f>
        <v>100</v>
      </c>
    </row>
    <row r="58" spans="2:6" ht="39">
      <c r="B58" s="1" t="s">
        <v>42</v>
      </c>
      <c r="C58" s="10">
        <v>0</v>
      </c>
      <c r="D58" s="10"/>
      <c r="E58" s="10">
        <v>1699.2</v>
      </c>
      <c r="F58" s="10">
        <f>E58*100/E57</f>
        <v>0.07959235859209231</v>
      </c>
    </row>
    <row r="59" spans="2:6" ht="26.25">
      <c r="B59" s="1" t="s">
        <v>43</v>
      </c>
      <c r="C59" s="10">
        <f>SUM(C60:C61)</f>
        <v>0</v>
      </c>
      <c r="D59" s="10"/>
      <c r="E59" s="10">
        <f>SUM(E60:E61)</f>
        <v>2122874.11</v>
      </c>
      <c r="F59" s="10">
        <f>E59*100/E57</f>
        <v>99.43771033956497</v>
      </c>
    </row>
    <row r="60" spans="2:6" ht="17.25" customHeight="1">
      <c r="B60" s="1" t="s">
        <v>45</v>
      </c>
      <c r="C60" s="10">
        <v>0</v>
      </c>
      <c r="D60" s="10"/>
      <c r="E60" s="10">
        <f>2131819.81-E58-E61-E63</f>
        <v>2120023.11</v>
      </c>
      <c r="F60" s="10">
        <f>E60*100/E57</f>
        <v>99.30416642810896</v>
      </c>
    </row>
    <row r="61" spans="2:6" ht="15.75" customHeight="1">
      <c r="B61" s="1" t="s">
        <v>46</v>
      </c>
      <c r="C61" s="10">
        <v>0</v>
      </c>
      <c r="D61" s="10"/>
      <c r="E61" s="10">
        <f>11796.7-E58-E63</f>
        <v>2851</v>
      </c>
      <c r="F61" s="10">
        <f>E61*100/E57</f>
        <v>0.13354391145601174</v>
      </c>
    </row>
    <row r="62" spans="2:6" ht="41.25" customHeight="1">
      <c r="B62" s="1" t="s">
        <v>47</v>
      </c>
      <c r="C62" s="10">
        <f>SUM(C63:C64)</f>
        <v>0</v>
      </c>
      <c r="D62" s="10"/>
      <c r="E62" s="10">
        <f>SUM(E63:E64)</f>
        <v>7246.5</v>
      </c>
      <c r="F62" s="10">
        <f>E62*100/E57</f>
        <v>0.3394338668418061</v>
      </c>
    </row>
    <row r="63" spans="2:6" ht="16.5" customHeight="1">
      <c r="B63" s="1" t="s">
        <v>44</v>
      </c>
      <c r="C63" s="10">
        <v>0</v>
      </c>
      <c r="D63" s="10"/>
      <c r="E63" s="10">
        <v>7246.5</v>
      </c>
      <c r="F63" s="10">
        <f>E63*100/E57</f>
        <v>0.3394338668418061</v>
      </c>
    </row>
    <row r="64" spans="2:6" ht="16.5" customHeight="1">
      <c r="B64" s="1" t="s">
        <v>48</v>
      </c>
      <c r="C64" s="10"/>
      <c r="D64" s="10"/>
      <c r="E64" s="10"/>
      <c r="F64" s="10"/>
    </row>
    <row r="65" spans="2:6" ht="18.75" customHeight="1">
      <c r="B65" s="1" t="s">
        <v>49</v>
      </c>
      <c r="C65" s="10">
        <v>0</v>
      </c>
      <c r="D65" s="10"/>
      <c r="E65" s="10">
        <v>0</v>
      </c>
      <c r="F65" s="10">
        <f>E65*100/E57</f>
        <v>0</v>
      </c>
    </row>
    <row r="66" spans="2:6" ht="19.5" customHeight="1">
      <c r="B66" s="1" t="s">
        <v>50</v>
      </c>
      <c r="C66" s="10">
        <v>0</v>
      </c>
      <c r="D66" s="10"/>
      <c r="E66" s="10">
        <v>3058.5</v>
      </c>
      <c r="F66" s="10">
        <f>E66*100/E57</f>
        <v>0.1432634350011266</v>
      </c>
    </row>
    <row r="67" spans="2:6" ht="18.75" customHeight="1">
      <c r="B67" s="1" t="s">
        <v>51</v>
      </c>
      <c r="C67" s="10"/>
      <c r="D67" s="10"/>
      <c r="E67" s="10"/>
      <c r="F67" s="10"/>
    </row>
    <row r="68" spans="1:6" ht="52.5" customHeight="1">
      <c r="A68" s="47" t="s">
        <v>52</v>
      </c>
      <c r="B68" s="42"/>
      <c r="C68" s="42"/>
      <c r="D68" s="42"/>
      <c r="E68" s="42"/>
      <c r="F68" s="42"/>
    </row>
    <row r="69" spans="2:6" ht="20.25" customHeight="1">
      <c r="B69" s="64" t="s">
        <v>6</v>
      </c>
      <c r="C69" s="67" t="s">
        <v>55</v>
      </c>
      <c r="D69" s="68"/>
      <c r="E69" s="68"/>
      <c r="F69" s="69"/>
    </row>
    <row r="70" spans="2:6" ht="14.25" customHeight="1">
      <c r="B70" s="65"/>
      <c r="C70" s="67" t="s">
        <v>38</v>
      </c>
      <c r="D70" s="69"/>
      <c r="E70" s="67" t="s">
        <v>41</v>
      </c>
      <c r="F70" s="69"/>
    </row>
    <row r="71" spans="2:6" ht="14.25" customHeight="1">
      <c r="B71" s="66"/>
      <c r="C71" s="3" t="s">
        <v>39</v>
      </c>
      <c r="D71" s="3" t="s">
        <v>53</v>
      </c>
      <c r="E71" s="3" t="s">
        <v>39</v>
      </c>
      <c r="F71" s="3" t="s">
        <v>53</v>
      </c>
    </row>
    <row r="72" spans="2:6" ht="26.25" customHeight="1">
      <c r="B72" s="1" t="s">
        <v>54</v>
      </c>
      <c r="C72" s="10">
        <f>C73+C75+C85+C87+C89</f>
        <v>0</v>
      </c>
      <c r="D72" s="10"/>
      <c r="E72" s="10">
        <f>E73+E75+E85+E87+E89</f>
        <v>2163139.07</v>
      </c>
      <c r="F72" s="10">
        <f>F73+F75+F85+F87+F89</f>
        <v>100.09997043116469</v>
      </c>
    </row>
    <row r="73" spans="2:6" ht="39">
      <c r="B73" s="4" t="s">
        <v>58</v>
      </c>
      <c r="C73" s="10">
        <v>0</v>
      </c>
      <c r="D73" s="10"/>
      <c r="E73" s="10">
        <f>1798852.7-E86</f>
        <v>1795318.81</v>
      </c>
      <c r="F73" s="10">
        <f>E73*100/E72</f>
        <v>82.99599572208736</v>
      </c>
    </row>
    <row r="74" spans="2:6" ht="12.75">
      <c r="B74" s="4" t="s">
        <v>59</v>
      </c>
      <c r="C74" s="10">
        <v>0</v>
      </c>
      <c r="D74" s="10"/>
      <c r="E74" s="10">
        <v>1662821.13</v>
      </c>
      <c r="F74" s="10">
        <f>E74*100/E72</f>
        <v>76.87074553186264</v>
      </c>
    </row>
    <row r="75" spans="2:6" ht="26.25">
      <c r="B75" s="4" t="s">
        <v>56</v>
      </c>
      <c r="C75" s="10">
        <f>SUM(C76:C84)</f>
        <v>0</v>
      </c>
      <c r="D75" s="10"/>
      <c r="E75" s="10">
        <f>SUM(E76:E84)</f>
        <v>356967.07</v>
      </c>
      <c r="F75" s="10">
        <f>E75*100/E72</f>
        <v>16.502270933509607</v>
      </c>
    </row>
    <row r="76" spans="2:6" ht="12.75">
      <c r="B76" s="4" t="s">
        <v>57</v>
      </c>
      <c r="C76" s="25">
        <v>0</v>
      </c>
      <c r="D76" s="10"/>
      <c r="E76" s="27">
        <v>10691</v>
      </c>
      <c r="F76" s="10">
        <f>E76*100/E72</f>
        <v>0.49423544460319885</v>
      </c>
    </row>
    <row r="77" spans="2:6" ht="12.75">
      <c r="B77" s="4" t="s">
        <v>60</v>
      </c>
      <c r="C77" s="25">
        <v>0</v>
      </c>
      <c r="D77" s="10"/>
      <c r="E77" s="27">
        <f>34437.35-E78</f>
        <v>4664.059999999998</v>
      </c>
      <c r="F77" s="10">
        <f>E77*100/E72</f>
        <v>0.21561535569694085</v>
      </c>
    </row>
    <row r="78" spans="2:6" ht="12.75">
      <c r="B78" s="4" t="s">
        <v>61</v>
      </c>
      <c r="C78" s="25">
        <v>0</v>
      </c>
      <c r="D78" s="10"/>
      <c r="E78" s="27">
        <v>29773.29</v>
      </c>
      <c r="F78" s="10">
        <f>E78*100/E72</f>
        <v>1.3763927808857894</v>
      </c>
    </row>
    <row r="79" spans="2:6" ht="12.75">
      <c r="B79" s="4" t="s">
        <v>62</v>
      </c>
      <c r="C79" s="25">
        <v>0</v>
      </c>
      <c r="D79" s="10"/>
      <c r="E79" s="27">
        <v>95766.3</v>
      </c>
      <c r="F79" s="10">
        <f>E79*100/E72</f>
        <v>4.427191082078695</v>
      </c>
    </row>
    <row r="80" spans="2:6" ht="12.75">
      <c r="B80" s="4" t="s">
        <v>63</v>
      </c>
      <c r="C80" s="25">
        <v>0</v>
      </c>
      <c r="D80" s="10"/>
      <c r="E80" s="27">
        <v>26513.05</v>
      </c>
      <c r="F80" s="10">
        <f>E80*100/E72</f>
        <v>1.2256747782748894</v>
      </c>
    </row>
    <row r="81" spans="2:6" ht="12.75">
      <c r="B81" s="4" t="s">
        <v>64</v>
      </c>
      <c r="C81" s="25">
        <v>0</v>
      </c>
      <c r="D81" s="10"/>
      <c r="E81" s="27">
        <v>157224.13</v>
      </c>
      <c r="F81" s="10">
        <f>E81*100/E72</f>
        <v>7.268332035628204</v>
      </c>
    </row>
    <row r="82" spans="2:6" ht="26.25">
      <c r="B82" s="4" t="s">
        <v>65</v>
      </c>
      <c r="C82" s="25">
        <v>0</v>
      </c>
      <c r="D82" s="10"/>
      <c r="E82" s="27">
        <v>28398.64</v>
      </c>
      <c r="F82" s="10">
        <f>E82*100/E72</f>
        <v>1.3128439310191926</v>
      </c>
    </row>
    <row r="83" spans="2:6" ht="12.75">
      <c r="B83" s="4" t="s">
        <v>66</v>
      </c>
      <c r="C83" s="25">
        <v>0</v>
      </c>
      <c r="D83" s="10"/>
      <c r="E83" s="27">
        <v>2626.26</v>
      </c>
      <c r="F83" s="10">
        <f>E83*100/E72</f>
        <v>0.12140966969821317</v>
      </c>
    </row>
    <row r="84" spans="2:6" ht="12.75">
      <c r="B84" s="4" t="s">
        <v>67</v>
      </c>
      <c r="C84" s="25">
        <v>0</v>
      </c>
      <c r="D84" s="10"/>
      <c r="E84" s="27">
        <v>1310.34</v>
      </c>
      <c r="F84" s="10">
        <f>E84*100/E72</f>
        <v>0.060575855624483727</v>
      </c>
    </row>
    <row r="85" spans="2:6" ht="38.25" customHeight="1">
      <c r="B85" s="4" t="s">
        <v>74</v>
      </c>
      <c r="C85" s="10">
        <v>0</v>
      </c>
      <c r="D85" s="10"/>
      <c r="E85" s="10">
        <f>3533.89+7021.2</f>
        <v>10555.09</v>
      </c>
      <c r="F85" s="10">
        <f>E85*100/E73</f>
        <v>0.5879228770515694</v>
      </c>
    </row>
    <row r="86" spans="2:6" ht="12.75">
      <c r="B86" s="4" t="s">
        <v>69</v>
      </c>
      <c r="C86" s="10"/>
      <c r="D86" s="10"/>
      <c r="E86" s="10">
        <v>3533.89</v>
      </c>
      <c r="F86" s="10"/>
    </row>
    <row r="87" spans="2:6" ht="26.25">
      <c r="B87" s="4" t="s">
        <v>68</v>
      </c>
      <c r="C87" s="10">
        <v>0</v>
      </c>
      <c r="D87" s="10"/>
      <c r="E87" s="10">
        <v>298.1</v>
      </c>
      <c r="F87" s="10">
        <f>E87*100/E72</f>
        <v>0.013780898516155046</v>
      </c>
    </row>
    <row r="88" spans="2:6" ht="12.75">
      <c r="B88" s="4" t="s">
        <v>69</v>
      </c>
      <c r="C88" s="10"/>
      <c r="D88" s="10"/>
      <c r="E88" s="10"/>
      <c r="F88" s="10"/>
    </row>
    <row r="89" spans="2:6" ht="26.25">
      <c r="B89" s="4" t="s">
        <v>70</v>
      </c>
      <c r="C89" s="10"/>
      <c r="D89" s="10"/>
      <c r="E89" s="10"/>
      <c r="F89" s="10"/>
    </row>
    <row r="90" spans="2:6" ht="12.75">
      <c r="B90" s="4" t="s">
        <v>69</v>
      </c>
      <c r="C90" s="10"/>
      <c r="D90" s="10"/>
      <c r="E90" s="10"/>
      <c r="F90" s="10"/>
    </row>
    <row r="91" spans="2:6" ht="12.75">
      <c r="B91" s="2"/>
      <c r="C91" s="33"/>
      <c r="D91" s="33"/>
      <c r="E91" s="33"/>
      <c r="F91" s="33"/>
    </row>
    <row r="92" spans="1:6" ht="35.25" customHeight="1">
      <c r="A92" s="46" t="s">
        <v>107</v>
      </c>
      <c r="B92" s="46"/>
      <c r="C92" s="46"/>
      <c r="D92" s="46"/>
      <c r="E92" s="46"/>
      <c r="F92" s="46"/>
    </row>
    <row r="93" spans="2:4" ht="15" customHeight="1">
      <c r="B93" s="42" t="s">
        <v>103</v>
      </c>
      <c r="C93" s="42"/>
      <c r="D93" s="30">
        <v>19915.92</v>
      </c>
    </row>
    <row r="94" spans="2:4" ht="15" customHeight="1">
      <c r="B94" s="42" t="s">
        <v>104</v>
      </c>
      <c r="C94" s="42"/>
      <c r="D94" s="31">
        <v>8344.84</v>
      </c>
    </row>
    <row r="95" spans="2:4" ht="15" customHeight="1">
      <c r="B95" s="42" t="s">
        <v>105</v>
      </c>
      <c r="C95" s="42"/>
      <c r="D95" s="32">
        <f>SUM(D93:D94)</f>
        <v>28260.76</v>
      </c>
    </row>
    <row r="96" spans="2:6" ht="12.75">
      <c r="B96" s="2"/>
      <c r="C96" s="33"/>
      <c r="D96" s="33"/>
      <c r="E96" s="33"/>
      <c r="F96" s="33"/>
    </row>
    <row r="97" spans="1:6" ht="34.5" customHeight="1">
      <c r="A97" s="48" t="s">
        <v>106</v>
      </c>
      <c r="B97" s="42"/>
      <c r="C97" s="42"/>
      <c r="D97" s="42"/>
      <c r="E97" s="42"/>
      <c r="F97" s="42"/>
    </row>
    <row r="98" ht="19.5" customHeight="1">
      <c r="B98" s="2" t="s">
        <v>72</v>
      </c>
    </row>
    <row r="99" spans="2:6" ht="17.25" customHeight="1">
      <c r="B99" s="44" t="s">
        <v>96</v>
      </c>
      <c r="C99" s="42"/>
      <c r="D99" s="42"/>
      <c r="E99" s="42"/>
      <c r="F99" s="42"/>
    </row>
    <row r="100" spans="2:6" ht="20.25" customHeight="1">
      <c r="B100" s="44" t="s">
        <v>97</v>
      </c>
      <c r="C100" s="42"/>
      <c r="D100" s="42"/>
      <c r="E100" s="42"/>
      <c r="F100" s="42"/>
    </row>
    <row r="101" spans="2:6" ht="14.25" customHeight="1">
      <c r="B101" s="70" t="s">
        <v>95</v>
      </c>
      <c r="C101" s="70"/>
      <c r="D101" s="70"/>
      <c r="E101" s="70"/>
      <c r="F101" s="70"/>
    </row>
    <row r="103" spans="1:6" ht="25.5" customHeight="1">
      <c r="A103" s="46"/>
      <c r="B103" s="46"/>
      <c r="C103" s="46"/>
      <c r="D103" s="46"/>
      <c r="E103" s="46"/>
      <c r="F103" s="46"/>
    </row>
    <row r="104" spans="2:4" ht="12.75">
      <c r="B104" s="42"/>
      <c r="C104" s="42"/>
      <c r="D104" s="30"/>
    </row>
    <row r="105" spans="2:4" ht="12.75">
      <c r="B105" s="42"/>
      <c r="C105" s="42"/>
      <c r="D105" s="33"/>
    </row>
    <row r="106" spans="2:4" ht="12.75">
      <c r="B106" s="42"/>
      <c r="C106" s="42"/>
      <c r="D106" s="32"/>
    </row>
    <row r="107" spans="2:4" ht="12.75">
      <c r="B107" s="28"/>
      <c r="C107" s="28"/>
      <c r="D107" s="32"/>
    </row>
    <row r="108" spans="2:4" ht="12.75">
      <c r="B108" s="28"/>
      <c r="C108" s="28"/>
      <c r="D108" s="32"/>
    </row>
    <row r="109" spans="2:4" ht="12.75">
      <c r="B109" s="28"/>
      <c r="C109" s="28"/>
      <c r="D109" s="32"/>
    </row>
    <row r="110" spans="2:4" ht="18.75" customHeight="1">
      <c r="B110" s="28"/>
      <c r="C110" s="28"/>
      <c r="D110" s="30"/>
    </row>
    <row r="111" spans="2:6" ht="18.75" customHeight="1">
      <c r="B111" s="42" t="s">
        <v>73</v>
      </c>
      <c r="C111" s="42"/>
      <c r="D111" s="42"/>
      <c r="E111" s="42"/>
      <c r="F111" s="42"/>
    </row>
    <row r="112" spans="2:6" ht="13.5" customHeight="1">
      <c r="B112" s="63" t="s">
        <v>79</v>
      </c>
      <c r="C112" s="42"/>
      <c r="D112" s="42"/>
      <c r="E112" s="42"/>
      <c r="F112" s="42"/>
    </row>
    <row r="120" spans="2:6" ht="18" customHeight="1">
      <c r="B120" s="38" t="s">
        <v>108</v>
      </c>
      <c r="C120" s="39"/>
      <c r="D120" s="39"/>
      <c r="E120" s="39"/>
      <c r="F120" s="39"/>
    </row>
    <row r="122" spans="1:4" ht="12.75">
      <c r="A122" s="36" t="s">
        <v>123</v>
      </c>
      <c r="B122" s="36" t="s">
        <v>122</v>
      </c>
      <c r="D122" s="32">
        <f>SUM(D123:D126)</f>
        <v>14855.2</v>
      </c>
    </row>
    <row r="123" spans="2:4" ht="12.75">
      <c r="B123" s="42" t="s">
        <v>109</v>
      </c>
      <c r="C123" s="42"/>
      <c r="D123" s="33">
        <v>1699.2</v>
      </c>
    </row>
    <row r="124" spans="2:4" ht="12.75">
      <c r="B124" s="42" t="s">
        <v>110</v>
      </c>
      <c r="C124" s="42"/>
      <c r="D124" s="33">
        <v>2851</v>
      </c>
    </row>
    <row r="125" spans="2:4" ht="12.75">
      <c r="B125" s="42" t="s">
        <v>113</v>
      </c>
      <c r="C125" s="42"/>
      <c r="D125" s="33">
        <v>7246.5</v>
      </c>
    </row>
    <row r="126" spans="2:4" ht="12.75">
      <c r="B126" s="43" t="s">
        <v>111</v>
      </c>
      <c r="C126" s="43"/>
      <c r="D126" s="33">
        <v>3058.5</v>
      </c>
    </row>
    <row r="127" spans="2:4" ht="12.75">
      <c r="B127" s="42"/>
      <c r="C127" s="42"/>
      <c r="D127" s="32"/>
    </row>
    <row r="128" spans="1:4" ht="12.75">
      <c r="A128" s="36" t="s">
        <v>121</v>
      </c>
      <c r="B128" s="36" t="s">
        <v>120</v>
      </c>
      <c r="D128" s="32">
        <f>SUM(D129:D131)</f>
        <v>6433.77</v>
      </c>
    </row>
    <row r="129" spans="2:4" ht="12.75">
      <c r="B129" s="43" t="s">
        <v>112</v>
      </c>
      <c r="C129" s="43"/>
      <c r="D129" s="34">
        <v>2333.83</v>
      </c>
    </row>
    <row r="130" spans="2:4" ht="24.75" customHeight="1">
      <c r="B130" s="44" t="s">
        <v>128</v>
      </c>
      <c r="C130" s="44"/>
      <c r="D130" s="35">
        <v>3801.84</v>
      </c>
    </row>
    <row r="131" spans="2:4" ht="12.75" customHeight="1">
      <c r="B131" s="44" t="s">
        <v>126</v>
      </c>
      <c r="C131" s="44"/>
      <c r="D131" s="33">
        <v>298.1</v>
      </c>
    </row>
    <row r="132" ht="12.75">
      <c r="D132" s="30"/>
    </row>
    <row r="133" spans="1:4" ht="12.75">
      <c r="A133" s="36" t="s">
        <v>119</v>
      </c>
      <c r="B133" s="36" t="s">
        <v>118</v>
      </c>
      <c r="D133" s="32">
        <f>SUM(D134:D137)</f>
        <v>36682.19</v>
      </c>
    </row>
    <row r="134" spans="2:4" ht="25.5" customHeight="1">
      <c r="B134" s="40" t="s">
        <v>114</v>
      </c>
      <c r="C134" s="40"/>
      <c r="D134" s="37">
        <v>13420.28</v>
      </c>
    </row>
    <row r="135" spans="2:6" ht="25.5" customHeight="1">
      <c r="B135" s="40" t="s">
        <v>115</v>
      </c>
      <c r="C135" s="40"/>
      <c r="D135" s="37">
        <f>9371.05-1475.18</f>
        <v>7895.869999999999</v>
      </c>
      <c r="E135" s="41" t="s">
        <v>127</v>
      </c>
      <c r="F135" s="41"/>
    </row>
    <row r="136" spans="2:4" ht="39" customHeight="1">
      <c r="B136" s="40" t="s">
        <v>116</v>
      </c>
      <c r="C136" s="40"/>
      <c r="D136" s="37">
        <v>7021.2</v>
      </c>
    </row>
    <row r="137" spans="2:4" ht="25.5" customHeight="1">
      <c r="B137" s="40" t="s">
        <v>117</v>
      </c>
      <c r="C137" s="40"/>
      <c r="D137" s="37">
        <v>8344.84</v>
      </c>
    </row>
    <row r="139" spans="1:4" ht="12.75">
      <c r="A139" s="36" t="s">
        <v>124</v>
      </c>
      <c r="B139" s="36" t="s">
        <v>125</v>
      </c>
      <c r="D139" s="32">
        <f>D122-D128-D133</f>
        <v>-28260.760000000002</v>
      </c>
    </row>
  </sheetData>
  <sheetProtection/>
  <mergeCells count="67">
    <mergeCell ref="B2:F2"/>
    <mergeCell ref="B99:F99"/>
    <mergeCell ref="B100:F100"/>
    <mergeCell ref="B50:F50"/>
    <mergeCell ref="B51:F51"/>
    <mergeCell ref="B52:F52"/>
    <mergeCell ref="B54:B56"/>
    <mergeCell ref="C54:F54"/>
    <mergeCell ref="C55:D55"/>
    <mergeCell ref="E55:F55"/>
    <mergeCell ref="B112:F112"/>
    <mergeCell ref="B111:F111"/>
    <mergeCell ref="B69:B71"/>
    <mergeCell ref="C69:F69"/>
    <mergeCell ref="C70:D70"/>
    <mergeCell ref="E70:F70"/>
    <mergeCell ref="B101:F101"/>
    <mergeCell ref="B106:C106"/>
    <mergeCell ref="B105:C105"/>
    <mergeCell ref="A53:F53"/>
    <mergeCell ref="B18:F18"/>
    <mergeCell ref="B19:F19"/>
    <mergeCell ref="B29:F29"/>
    <mergeCell ref="B37:F37"/>
    <mergeCell ref="B20:F20"/>
    <mergeCell ref="B40:F40"/>
    <mergeCell ref="B44:F44"/>
    <mergeCell ref="B49:F49"/>
    <mergeCell ref="B47:C47"/>
    <mergeCell ref="B3:F3"/>
    <mergeCell ref="B11:D11"/>
    <mergeCell ref="B12:D12"/>
    <mergeCell ref="B13:D13"/>
    <mergeCell ref="B14:D14"/>
    <mergeCell ref="B7:D7"/>
    <mergeCell ref="B8:D8"/>
    <mergeCell ref="B9:D9"/>
    <mergeCell ref="B10:D10"/>
    <mergeCell ref="B45:C45"/>
    <mergeCell ref="B46:C46"/>
    <mergeCell ref="A4:F4"/>
    <mergeCell ref="A5:F5"/>
    <mergeCell ref="A17:F17"/>
    <mergeCell ref="B48:C48"/>
    <mergeCell ref="E47:F47"/>
    <mergeCell ref="A103:F103"/>
    <mergeCell ref="B104:C104"/>
    <mergeCell ref="A92:F92"/>
    <mergeCell ref="B93:C93"/>
    <mergeCell ref="B94:C94"/>
    <mergeCell ref="B95:C95"/>
    <mergeCell ref="A68:F68"/>
    <mergeCell ref="A97:F97"/>
    <mergeCell ref="B137:C137"/>
    <mergeCell ref="B127:C127"/>
    <mergeCell ref="B129:C129"/>
    <mergeCell ref="B130:C130"/>
    <mergeCell ref="B134:C134"/>
    <mergeCell ref="B131:C131"/>
    <mergeCell ref="B120:F120"/>
    <mergeCell ref="B135:C135"/>
    <mergeCell ref="B136:C136"/>
    <mergeCell ref="E135:F135"/>
    <mergeCell ref="B123:C123"/>
    <mergeCell ref="B124:C124"/>
    <mergeCell ref="B125:C125"/>
    <mergeCell ref="B126:C126"/>
  </mergeCells>
  <printOptions/>
  <pageMargins left="0.75" right="0.4" top="0.8" bottom="0.82" header="0.5" footer="0.5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zoomScalePageLayoutView="0" workbookViewId="0" topLeftCell="A4">
      <selection activeCell="D16" sqref="D16"/>
    </sheetView>
  </sheetViews>
  <sheetFormatPr defaultColWidth="9.140625" defaultRowHeight="12.75"/>
  <cols>
    <col min="1" max="1" width="2.421875" style="0" customWidth="1"/>
    <col min="2" max="2" width="24.57421875" style="0" customWidth="1"/>
    <col min="3" max="3" width="17.140625" style="0" customWidth="1"/>
    <col min="4" max="4" width="17.00390625" style="0" customWidth="1"/>
    <col min="5" max="5" width="14.7109375" style="0" customWidth="1"/>
    <col min="6" max="6" width="14.28125" style="0" customWidth="1"/>
  </cols>
  <sheetData>
    <row r="1" spans="2:10" ht="52.5" customHeight="1">
      <c r="B1" s="5"/>
      <c r="C1" s="5"/>
      <c r="D1" s="5"/>
      <c r="E1" s="5"/>
      <c r="F1" s="5"/>
      <c r="G1" s="5"/>
      <c r="H1" s="5"/>
      <c r="I1" s="5"/>
      <c r="J1" s="5"/>
    </row>
    <row r="2" spans="1:10" ht="31.5" customHeight="1">
      <c r="A2" s="22"/>
      <c r="B2" s="71" t="s">
        <v>88</v>
      </c>
      <c r="C2" s="71"/>
      <c r="D2" s="71"/>
      <c r="E2" s="71"/>
      <c r="F2" s="72"/>
      <c r="G2" s="5"/>
      <c r="H2" s="5"/>
      <c r="I2" s="5"/>
      <c r="J2" s="5"/>
    </row>
    <row r="3" spans="1:10" ht="49.5" customHeight="1">
      <c r="A3" s="22"/>
      <c r="B3" s="53" t="s">
        <v>89</v>
      </c>
      <c r="C3" s="54"/>
      <c r="D3" s="54"/>
      <c r="E3" s="54"/>
      <c r="F3" s="54"/>
      <c r="G3" s="5"/>
      <c r="H3" s="5"/>
      <c r="I3" s="5"/>
      <c r="J3" s="5"/>
    </row>
    <row r="4" spans="1:10" ht="27.75" customHeight="1">
      <c r="A4" s="50" t="s">
        <v>1</v>
      </c>
      <c r="B4" s="51"/>
      <c r="C4" s="51"/>
      <c r="D4" s="51"/>
      <c r="E4" s="51"/>
      <c r="F4" s="51"/>
      <c r="G4" s="6"/>
      <c r="H4" s="6"/>
      <c r="I4" s="6"/>
      <c r="J4" s="6"/>
    </row>
    <row r="5" spans="1:10" ht="20.25" customHeight="1">
      <c r="A5" s="50" t="s">
        <v>0</v>
      </c>
      <c r="B5" s="51"/>
      <c r="C5" s="51"/>
      <c r="D5" s="51"/>
      <c r="E5" s="51"/>
      <c r="F5" s="51"/>
      <c r="G5" s="6"/>
      <c r="H5" s="6"/>
      <c r="I5" s="6"/>
      <c r="J5" s="6"/>
    </row>
    <row r="6" spans="1:10" ht="12.75">
      <c r="A6" s="22"/>
      <c r="B6" s="11"/>
      <c r="C6" s="11"/>
      <c r="D6" s="11"/>
      <c r="E6" s="11"/>
      <c r="F6" s="11"/>
      <c r="G6" s="5"/>
      <c r="H6" s="5"/>
      <c r="I6" s="5"/>
      <c r="J6" s="5"/>
    </row>
    <row r="7" spans="1:10" ht="51" customHeight="1">
      <c r="A7" s="14"/>
      <c r="B7" s="55" t="s">
        <v>83</v>
      </c>
      <c r="C7" s="55"/>
      <c r="D7" s="55"/>
      <c r="E7" s="23"/>
      <c r="F7" s="24" t="s">
        <v>77</v>
      </c>
      <c r="G7" s="5"/>
      <c r="H7" s="5"/>
      <c r="I7" s="5"/>
      <c r="J7" s="5"/>
    </row>
    <row r="8" spans="1:10" ht="39.75" customHeight="1">
      <c r="A8" s="15"/>
      <c r="B8" s="49" t="s">
        <v>84</v>
      </c>
      <c r="C8" s="49"/>
      <c r="D8" s="49"/>
      <c r="E8" s="11"/>
      <c r="F8" s="16">
        <v>195580.78</v>
      </c>
      <c r="G8" s="5"/>
      <c r="H8" s="5"/>
      <c r="I8" s="5"/>
      <c r="J8" s="5"/>
    </row>
    <row r="9" spans="1:10" ht="39.75" customHeight="1">
      <c r="A9" s="15"/>
      <c r="B9" s="49" t="s">
        <v>85</v>
      </c>
      <c r="C9" s="49"/>
      <c r="D9" s="49"/>
      <c r="E9" s="11"/>
      <c r="F9" s="16" t="s">
        <v>77</v>
      </c>
      <c r="G9" s="5"/>
      <c r="H9" s="5"/>
      <c r="I9" s="5"/>
      <c r="J9" s="5"/>
    </row>
    <row r="10" spans="1:10" ht="39.75" customHeight="1">
      <c r="A10" s="15"/>
      <c r="B10" s="49" t="s">
        <v>86</v>
      </c>
      <c r="C10" s="49"/>
      <c r="D10" s="49"/>
      <c r="E10" s="11"/>
      <c r="F10" s="16">
        <v>317.86</v>
      </c>
      <c r="G10" s="5"/>
      <c r="H10" s="5"/>
      <c r="I10" s="5"/>
      <c r="J10" s="5"/>
    </row>
    <row r="11" spans="1:10" ht="39.75" customHeight="1">
      <c r="A11" s="15"/>
      <c r="B11" s="49" t="s">
        <v>81</v>
      </c>
      <c r="C11" s="49"/>
      <c r="D11" s="49"/>
      <c r="E11" s="11"/>
      <c r="F11" s="16">
        <v>194207.9</v>
      </c>
      <c r="G11" s="5"/>
      <c r="H11" s="5"/>
      <c r="I11" s="5"/>
      <c r="J11" s="5"/>
    </row>
    <row r="12" spans="1:10" ht="60.75" customHeight="1">
      <c r="A12" s="15"/>
      <c r="B12" s="49" t="s">
        <v>82</v>
      </c>
      <c r="C12" s="49"/>
      <c r="D12" s="49"/>
      <c r="E12" s="11"/>
      <c r="F12" s="17">
        <v>12493.55</v>
      </c>
      <c r="G12" s="5"/>
      <c r="H12" s="5"/>
      <c r="I12" s="5"/>
      <c r="J12" s="5"/>
    </row>
    <row r="13" spans="1:10" ht="39.75" customHeight="1">
      <c r="A13" s="15"/>
      <c r="B13" s="49" t="s">
        <v>87</v>
      </c>
      <c r="C13" s="49"/>
      <c r="D13" s="49"/>
      <c r="E13" s="11"/>
      <c r="F13" s="16">
        <v>29927.85</v>
      </c>
      <c r="G13" s="5"/>
      <c r="H13" s="5"/>
      <c r="I13" s="5"/>
      <c r="J13" s="5"/>
    </row>
    <row r="14" spans="1:10" ht="75" customHeight="1">
      <c r="A14" s="15"/>
      <c r="B14" s="49" t="s">
        <v>90</v>
      </c>
      <c r="C14" s="49"/>
      <c r="D14" s="49"/>
      <c r="E14" s="11"/>
      <c r="F14" s="16">
        <v>298068.53</v>
      </c>
      <c r="G14" s="5"/>
      <c r="H14" s="5"/>
      <c r="I14" s="5"/>
      <c r="J14" s="5"/>
    </row>
    <row r="15" spans="1:10" ht="54.75" customHeight="1">
      <c r="A15" s="18"/>
      <c r="B15" s="19"/>
      <c r="C15" s="19"/>
      <c r="D15" s="19"/>
      <c r="E15" s="20"/>
      <c r="F15" s="21"/>
      <c r="G15" s="5"/>
      <c r="H15" s="5"/>
      <c r="I15" s="5"/>
      <c r="J15" s="5"/>
    </row>
    <row r="16" spans="2:10" ht="86.25" customHeight="1">
      <c r="B16" s="12"/>
      <c r="C16" s="12"/>
      <c r="D16" s="12"/>
      <c r="E16" s="5"/>
      <c r="F16" s="8"/>
      <c r="G16" s="5"/>
      <c r="H16" s="5"/>
      <c r="I16" s="5"/>
      <c r="J16" s="5"/>
    </row>
    <row r="17" spans="1:10" ht="38.25" customHeight="1">
      <c r="A17" s="52" t="s">
        <v>2</v>
      </c>
      <c r="B17" s="42"/>
      <c r="C17" s="42"/>
      <c r="D17" s="42"/>
      <c r="E17" s="42"/>
      <c r="F17" s="42"/>
      <c r="G17" s="7"/>
      <c r="H17" s="7"/>
      <c r="I17" s="7"/>
      <c r="J17" s="7"/>
    </row>
    <row r="18" spans="2:10" ht="18" customHeight="1">
      <c r="B18" s="40" t="s">
        <v>3</v>
      </c>
      <c r="C18" s="40"/>
      <c r="D18" s="40"/>
      <c r="E18" s="40"/>
      <c r="F18" s="40"/>
      <c r="G18" s="5"/>
      <c r="H18" s="5"/>
      <c r="I18" s="5"/>
      <c r="J18" s="5"/>
    </row>
    <row r="19" spans="2:10" ht="20.25" customHeight="1">
      <c r="B19" s="40" t="s">
        <v>4</v>
      </c>
      <c r="C19" s="40"/>
      <c r="D19" s="40"/>
      <c r="E19" s="40"/>
      <c r="F19" s="40"/>
      <c r="G19" s="5"/>
      <c r="H19" s="5"/>
      <c r="I19" s="5"/>
      <c r="J19" s="5"/>
    </row>
    <row r="20" spans="2:10" ht="33" customHeight="1">
      <c r="B20" s="60" t="s">
        <v>5</v>
      </c>
      <c r="C20" s="60"/>
      <c r="D20" s="60"/>
      <c r="E20" s="60"/>
      <c r="F20" s="60"/>
      <c r="G20" s="7"/>
      <c r="H20" s="7"/>
      <c r="I20" s="7"/>
      <c r="J20" s="7"/>
    </row>
    <row r="21" spans="2:6" ht="42" customHeight="1">
      <c r="B21" s="1" t="s">
        <v>7</v>
      </c>
      <c r="C21" s="1" t="s">
        <v>8</v>
      </c>
      <c r="D21" s="1" t="s">
        <v>9</v>
      </c>
      <c r="E21" s="1" t="s">
        <v>10</v>
      </c>
      <c r="F21" s="1" t="s">
        <v>11</v>
      </c>
    </row>
    <row r="22" spans="2:6" ht="18" customHeight="1">
      <c r="B22" s="1" t="s">
        <v>12</v>
      </c>
      <c r="C22" s="9">
        <f>SUM(C23:C28)</f>
        <v>731779.47</v>
      </c>
      <c r="D22" s="9">
        <f>SUM(D23:D28)</f>
        <v>58629.04</v>
      </c>
      <c r="E22" s="9">
        <f>SUM(E23:E28)</f>
        <v>29211.83</v>
      </c>
      <c r="F22" s="9">
        <f>SUM(F23:F28)</f>
        <v>761196.68</v>
      </c>
    </row>
    <row r="23" spans="2:6" ht="12.75">
      <c r="B23" s="1" t="s">
        <v>13</v>
      </c>
      <c r="C23" s="9"/>
      <c r="D23" s="9"/>
      <c r="E23" s="9"/>
      <c r="F23" s="9">
        <f aca="true" t="shared" si="0" ref="F23:F28">C23+D23-E23</f>
        <v>0</v>
      </c>
    </row>
    <row r="24" spans="2:6" ht="12.75">
      <c r="B24" s="1" t="s">
        <v>14</v>
      </c>
      <c r="C24" s="9">
        <v>29211.83</v>
      </c>
      <c r="D24" s="9"/>
      <c r="E24" s="9">
        <v>29211.83</v>
      </c>
      <c r="F24" s="9">
        <f t="shared" si="0"/>
        <v>0</v>
      </c>
    </row>
    <row r="25" spans="2:6" ht="12.75">
      <c r="B25" s="1" t="s">
        <v>15</v>
      </c>
      <c r="C25" s="9">
        <v>90327.28</v>
      </c>
      <c r="D25" s="9">
        <v>5949</v>
      </c>
      <c r="E25" s="9"/>
      <c r="F25" s="9">
        <f t="shared" si="0"/>
        <v>96276.28</v>
      </c>
    </row>
    <row r="26" spans="2:6" ht="12.75">
      <c r="B26" s="1" t="s">
        <v>16</v>
      </c>
      <c r="C26" s="9">
        <v>306201.5</v>
      </c>
      <c r="D26" s="9"/>
      <c r="E26" s="9"/>
      <c r="F26" s="9">
        <f t="shared" si="0"/>
        <v>306201.5</v>
      </c>
    </row>
    <row r="27" spans="2:6" ht="12.75">
      <c r="B27" s="1" t="s">
        <v>17</v>
      </c>
      <c r="C27" s="9">
        <v>306038.86</v>
      </c>
      <c r="D27" s="9">
        <v>39122</v>
      </c>
      <c r="E27" s="9"/>
      <c r="F27" s="9">
        <f t="shared" si="0"/>
        <v>345160.86</v>
      </c>
    </row>
    <row r="28" spans="2:6" ht="12.75">
      <c r="B28" s="1" t="s">
        <v>18</v>
      </c>
      <c r="C28" s="9">
        <v>0</v>
      </c>
      <c r="D28" s="9">
        <v>13558.04</v>
      </c>
      <c r="E28" s="9"/>
      <c r="F28" s="9">
        <f t="shared" si="0"/>
        <v>13558.04</v>
      </c>
    </row>
    <row r="29" spans="2:6" ht="33" customHeight="1">
      <c r="B29" s="57" t="s">
        <v>19</v>
      </c>
      <c r="C29" s="58"/>
      <c r="D29" s="58"/>
      <c r="E29" s="58"/>
      <c r="F29" s="58"/>
    </row>
    <row r="30" spans="2:6" ht="52.5">
      <c r="B30" s="1" t="s">
        <v>7</v>
      </c>
      <c r="C30" s="1" t="s">
        <v>20</v>
      </c>
      <c r="D30" s="1" t="s">
        <v>21</v>
      </c>
      <c r="E30" s="1" t="s">
        <v>80</v>
      </c>
      <c r="F30" s="1" t="s">
        <v>11</v>
      </c>
    </row>
    <row r="31" spans="2:6" ht="26.25">
      <c r="B31" s="1" t="s">
        <v>22</v>
      </c>
      <c r="C31" s="9">
        <f>SUM(C32:C36)</f>
        <v>479950.25</v>
      </c>
      <c r="D31" s="9">
        <f>SUM(D32:D36)</f>
        <v>107856.28</v>
      </c>
      <c r="E31" s="9">
        <f>SUM(E32:E36)</f>
        <v>22689.63</v>
      </c>
      <c r="F31" s="9">
        <f>SUM(F32:F36)</f>
        <v>565116.9</v>
      </c>
    </row>
    <row r="32" spans="2:6" ht="12.75">
      <c r="B32" s="1" t="s">
        <v>13</v>
      </c>
      <c r="C32" s="9">
        <v>0</v>
      </c>
      <c r="D32" s="9"/>
      <c r="E32" s="9"/>
      <c r="F32" s="9">
        <f>C32+D32-E32</f>
        <v>0</v>
      </c>
    </row>
    <row r="33" spans="2:6" ht="16.5" customHeight="1">
      <c r="B33" s="1" t="s">
        <v>14</v>
      </c>
      <c r="C33" s="9">
        <v>19756.33</v>
      </c>
      <c r="D33" s="9">
        <v>2434.3</v>
      </c>
      <c r="E33" s="9">
        <v>22190.63</v>
      </c>
      <c r="F33" s="9">
        <f>C33+D33-E33</f>
        <v>0</v>
      </c>
    </row>
    <row r="34" spans="2:6" ht="15" customHeight="1">
      <c r="B34" s="1" t="s">
        <v>15</v>
      </c>
      <c r="C34" s="9">
        <v>79307.07</v>
      </c>
      <c r="D34" s="9">
        <v>2553.4</v>
      </c>
      <c r="E34" s="9"/>
      <c r="F34" s="9">
        <f>C34+D34-E34</f>
        <v>81860.47</v>
      </c>
    </row>
    <row r="35" spans="2:6" ht="15" customHeight="1">
      <c r="B35" s="1" t="s">
        <v>16</v>
      </c>
      <c r="C35" s="9">
        <v>127446.15</v>
      </c>
      <c r="D35" s="9">
        <v>51033.6</v>
      </c>
      <c r="E35" s="9"/>
      <c r="F35" s="9">
        <f>C35+D35-E35</f>
        <v>178479.75</v>
      </c>
    </row>
    <row r="36" spans="2:6" ht="15.75" customHeight="1">
      <c r="B36" s="1" t="s">
        <v>17</v>
      </c>
      <c r="C36" s="9">
        <v>253440.7</v>
      </c>
      <c r="D36" s="9">
        <v>51834.98</v>
      </c>
      <c r="E36" s="9">
        <v>499</v>
      </c>
      <c r="F36" s="9">
        <f>C36+D36-E36</f>
        <v>304776.68</v>
      </c>
    </row>
    <row r="37" spans="2:6" ht="33" customHeight="1">
      <c r="B37" s="59" t="s">
        <v>23</v>
      </c>
      <c r="C37" s="58"/>
      <c r="D37" s="58"/>
      <c r="E37" s="58"/>
      <c r="F37" s="58"/>
    </row>
    <row r="38" spans="2:6" ht="52.5">
      <c r="B38" s="1" t="s">
        <v>24</v>
      </c>
      <c r="C38" s="1" t="s">
        <v>25</v>
      </c>
      <c r="D38" s="1" t="s">
        <v>26</v>
      </c>
      <c r="E38" s="1" t="s">
        <v>27</v>
      </c>
      <c r="F38" s="1" t="s">
        <v>11</v>
      </c>
    </row>
    <row r="39" spans="2:6" ht="23.25" customHeight="1">
      <c r="B39" s="1" t="s">
        <v>28</v>
      </c>
      <c r="C39" s="9">
        <v>28477.91</v>
      </c>
      <c r="D39" s="9"/>
      <c r="E39" s="9"/>
      <c r="F39" s="9">
        <f>C39+D39-E39</f>
        <v>28477.91</v>
      </c>
    </row>
    <row r="40" spans="2:6" ht="33" customHeight="1">
      <c r="B40" s="59" t="s">
        <v>29</v>
      </c>
      <c r="C40" s="58"/>
      <c r="D40" s="58"/>
      <c r="E40" s="58"/>
      <c r="F40" s="58"/>
    </row>
    <row r="41" spans="2:6" ht="52.5">
      <c r="B41" s="1" t="s">
        <v>24</v>
      </c>
      <c r="C41" s="1" t="s">
        <v>25</v>
      </c>
      <c r="D41" s="1" t="s">
        <v>26</v>
      </c>
      <c r="E41" s="1" t="s">
        <v>27</v>
      </c>
      <c r="F41" s="1" t="s">
        <v>11</v>
      </c>
    </row>
    <row r="42" spans="2:6" ht="26.25">
      <c r="B42" s="1" t="s">
        <v>30</v>
      </c>
      <c r="C42" s="9">
        <v>28477.91</v>
      </c>
      <c r="D42" s="9"/>
      <c r="E42" s="9"/>
      <c r="F42" s="9">
        <f>C42+D42-E42</f>
        <v>28477.91</v>
      </c>
    </row>
    <row r="43" spans="2:6" ht="67.5" customHeight="1">
      <c r="B43" s="11"/>
      <c r="C43" s="13"/>
      <c r="D43" s="13"/>
      <c r="E43" s="13"/>
      <c r="F43" s="13"/>
    </row>
    <row r="44" spans="2:6" ht="39.75" customHeight="1">
      <c r="B44" s="61" t="s">
        <v>91</v>
      </c>
      <c r="C44" s="62"/>
      <c r="D44" s="62"/>
      <c r="E44" s="62"/>
      <c r="F44" s="62"/>
    </row>
    <row r="45" spans="2:6" ht="15" customHeight="1">
      <c r="B45" s="44" t="s">
        <v>31</v>
      </c>
      <c r="C45" s="42"/>
      <c r="D45" s="42"/>
      <c r="E45" s="42"/>
      <c r="F45" s="42"/>
    </row>
    <row r="46" spans="2:6" ht="15" customHeight="1">
      <c r="B46" s="44" t="s">
        <v>32</v>
      </c>
      <c r="C46" s="42"/>
      <c r="D46" s="42"/>
      <c r="E46" s="42"/>
      <c r="F46" s="42"/>
    </row>
    <row r="47" spans="2:6" ht="15" customHeight="1">
      <c r="B47" s="44" t="s">
        <v>92</v>
      </c>
      <c r="C47" s="42"/>
      <c r="D47" s="42"/>
      <c r="E47" s="42"/>
      <c r="F47" s="42"/>
    </row>
    <row r="48" spans="2:6" ht="15" customHeight="1">
      <c r="B48" s="44" t="s">
        <v>33</v>
      </c>
      <c r="C48" s="42"/>
      <c r="D48" s="42"/>
      <c r="E48" s="42"/>
      <c r="F48" s="42"/>
    </row>
    <row r="49" spans="2:6" ht="15" customHeight="1">
      <c r="B49" s="44" t="s">
        <v>75</v>
      </c>
      <c r="C49" s="42"/>
      <c r="D49" s="42"/>
      <c r="E49" s="42"/>
      <c r="F49" s="42"/>
    </row>
    <row r="50" spans="2:6" ht="31.5" customHeight="1">
      <c r="B50" s="61" t="s">
        <v>78</v>
      </c>
      <c r="C50" s="73"/>
      <c r="D50" s="73"/>
      <c r="E50" s="73"/>
      <c r="F50" s="73"/>
    </row>
    <row r="51" spans="2:6" ht="18.75" customHeight="1">
      <c r="B51" s="42" t="s">
        <v>34</v>
      </c>
      <c r="C51" s="42"/>
      <c r="D51" s="42"/>
      <c r="E51" s="42"/>
      <c r="F51" s="42"/>
    </row>
    <row r="52" spans="2:6" ht="21.75" customHeight="1">
      <c r="B52" s="42" t="s">
        <v>76</v>
      </c>
      <c r="C52" s="42"/>
      <c r="D52" s="42"/>
      <c r="E52" s="42"/>
      <c r="F52" s="42"/>
    </row>
    <row r="53" spans="1:6" ht="44.25" customHeight="1">
      <c r="A53" s="56" t="s">
        <v>35</v>
      </c>
      <c r="B53" s="42"/>
      <c r="C53" s="42"/>
      <c r="D53" s="42"/>
      <c r="E53" s="42"/>
      <c r="F53" s="42"/>
    </row>
    <row r="54" spans="2:6" ht="21" customHeight="1">
      <c r="B54" s="64" t="s">
        <v>6</v>
      </c>
      <c r="C54" s="67" t="s">
        <v>37</v>
      </c>
      <c r="D54" s="68"/>
      <c r="E54" s="68"/>
      <c r="F54" s="69"/>
    </row>
    <row r="55" spans="2:6" ht="15.75" customHeight="1">
      <c r="B55" s="65"/>
      <c r="C55" s="67" t="s">
        <v>38</v>
      </c>
      <c r="D55" s="69"/>
      <c r="E55" s="67" t="s">
        <v>41</v>
      </c>
      <c r="F55" s="69"/>
    </row>
    <row r="56" spans="2:6" ht="21" customHeight="1">
      <c r="B56" s="66"/>
      <c r="C56" s="3" t="s">
        <v>39</v>
      </c>
      <c r="D56" s="3" t="s">
        <v>40</v>
      </c>
      <c r="E56" s="3" t="s">
        <v>39</v>
      </c>
      <c r="F56" s="3" t="s">
        <v>40</v>
      </c>
    </row>
    <row r="57" spans="2:6" ht="27" customHeight="1">
      <c r="B57" s="1" t="s">
        <v>36</v>
      </c>
      <c r="C57" s="10">
        <f>C58+C59+C62+C65+C66+C67</f>
        <v>363490.09</v>
      </c>
      <c r="D57" s="10">
        <f>D58+D59+D62+D65+D66</f>
        <v>99.99999999999999</v>
      </c>
      <c r="E57" s="10">
        <f>E58+E59+E62+E65+E66+E67</f>
        <v>2134878.31</v>
      </c>
      <c r="F57" s="10">
        <f>F58+F59+F62+F65+F66+F67</f>
        <v>100</v>
      </c>
    </row>
    <row r="58" spans="2:6" ht="39">
      <c r="B58" s="1" t="s">
        <v>42</v>
      </c>
      <c r="C58" s="10">
        <v>1167.2</v>
      </c>
      <c r="D58" s="10">
        <f>C58*100/C57</f>
        <v>0.32110916696518466</v>
      </c>
      <c r="E58" s="10">
        <v>1699.2</v>
      </c>
      <c r="F58" s="10">
        <f>E58*100/E57</f>
        <v>0.07959235859209231</v>
      </c>
    </row>
    <row r="59" spans="2:6" ht="26.25">
      <c r="B59" s="1" t="s">
        <v>43</v>
      </c>
      <c r="C59" s="10">
        <f>SUM(C60:C61)</f>
        <v>362292.77</v>
      </c>
      <c r="D59" s="10">
        <f>C59*100/C57</f>
        <v>99.67060449983656</v>
      </c>
      <c r="E59" s="10">
        <f>SUM(E60:E61)</f>
        <v>2122874.11</v>
      </c>
      <c r="F59" s="10">
        <f>E59*100/E57</f>
        <v>99.43771033956497</v>
      </c>
    </row>
    <row r="60" spans="2:6" ht="17.25" customHeight="1">
      <c r="B60" s="1" t="s">
        <v>45</v>
      </c>
      <c r="C60" s="10">
        <f>362292.77-C61</f>
        <v>361714.77</v>
      </c>
      <c r="D60" s="10">
        <f>C60*100/C57</f>
        <v>99.5115905360721</v>
      </c>
      <c r="E60" s="10">
        <f>2131819.81-E58-E61-E63</f>
        <v>2120023.11</v>
      </c>
      <c r="F60" s="10">
        <f>E60*100/E57</f>
        <v>99.30416642810896</v>
      </c>
    </row>
    <row r="61" spans="2:6" ht="15.75" customHeight="1">
      <c r="B61" s="1" t="s">
        <v>46</v>
      </c>
      <c r="C61" s="10">
        <f>1745.2-C58</f>
        <v>578</v>
      </c>
      <c r="D61" s="10">
        <f>C61*100/C57</f>
        <v>0.15901396376445914</v>
      </c>
      <c r="E61" s="10">
        <f>11796.7-E58-E63</f>
        <v>2851</v>
      </c>
      <c r="F61" s="10">
        <f>E61*100/E57</f>
        <v>0.13354391145601174</v>
      </c>
    </row>
    <row r="62" spans="2:6" ht="41.25" customHeight="1">
      <c r="B62" s="1" t="s">
        <v>47</v>
      </c>
      <c r="C62" s="10">
        <f>SUM(C63:C64)</f>
        <v>0</v>
      </c>
      <c r="D62" s="10">
        <f>C62*100/C57</f>
        <v>0</v>
      </c>
      <c r="E62" s="10">
        <f>SUM(E63:E64)</f>
        <v>7246.5</v>
      </c>
      <c r="F62" s="10">
        <f>E62*100/E57</f>
        <v>0.3394338668418061</v>
      </c>
    </row>
    <row r="63" spans="2:6" ht="16.5" customHeight="1">
      <c r="B63" s="1" t="s">
        <v>44</v>
      </c>
      <c r="C63" s="10">
        <v>0</v>
      </c>
      <c r="D63" s="10">
        <f>C63*100/C57</f>
        <v>0</v>
      </c>
      <c r="E63" s="10">
        <v>7246.5</v>
      </c>
      <c r="F63" s="10">
        <f>E63*100/E57</f>
        <v>0.3394338668418061</v>
      </c>
    </row>
    <row r="64" spans="2:6" ht="16.5" customHeight="1">
      <c r="B64" s="1" t="s">
        <v>48</v>
      </c>
      <c r="C64" s="10"/>
      <c r="D64" s="10"/>
      <c r="E64" s="10"/>
      <c r="F64" s="10"/>
    </row>
    <row r="65" spans="2:6" ht="18.75" customHeight="1">
      <c r="B65" s="1" t="s">
        <v>49</v>
      </c>
      <c r="C65" s="10">
        <v>0</v>
      </c>
      <c r="D65" s="10">
        <f>C65*100/C57</f>
        <v>0</v>
      </c>
      <c r="E65" s="10">
        <v>0</v>
      </c>
      <c r="F65" s="10">
        <f>E65*100/E57</f>
        <v>0</v>
      </c>
    </row>
    <row r="66" spans="2:6" ht="19.5" customHeight="1">
      <c r="B66" s="1" t="s">
        <v>50</v>
      </c>
      <c r="C66" s="10">
        <v>30.12</v>
      </c>
      <c r="D66" s="10">
        <f>C66*100/C57</f>
        <v>0.008286333198244827</v>
      </c>
      <c r="E66" s="10">
        <v>3058.5</v>
      </c>
      <c r="F66" s="10">
        <f>E66*100/E57</f>
        <v>0.1432634350011266</v>
      </c>
    </row>
    <row r="67" spans="2:6" ht="18.75" customHeight="1">
      <c r="B67" s="1" t="s">
        <v>51</v>
      </c>
      <c r="C67" s="10"/>
      <c r="D67" s="10"/>
      <c r="E67" s="10"/>
      <c r="F67" s="10"/>
    </row>
    <row r="68" spans="1:6" ht="48" customHeight="1">
      <c r="A68" s="47" t="s">
        <v>52</v>
      </c>
      <c r="B68" s="42"/>
      <c r="C68" s="42"/>
      <c r="D68" s="42"/>
      <c r="E68" s="42"/>
      <c r="F68" s="42"/>
    </row>
    <row r="69" spans="2:6" ht="20.25" customHeight="1">
      <c r="B69" s="64" t="s">
        <v>6</v>
      </c>
      <c r="C69" s="67" t="s">
        <v>55</v>
      </c>
      <c r="D69" s="68"/>
      <c r="E69" s="68"/>
      <c r="F69" s="69"/>
    </row>
    <row r="70" spans="2:6" ht="14.25" customHeight="1">
      <c r="B70" s="65"/>
      <c r="C70" s="67" t="s">
        <v>38</v>
      </c>
      <c r="D70" s="69"/>
      <c r="E70" s="67" t="s">
        <v>41</v>
      </c>
      <c r="F70" s="69"/>
    </row>
    <row r="71" spans="2:6" ht="14.25" customHeight="1">
      <c r="B71" s="66"/>
      <c r="C71" s="3" t="s">
        <v>39</v>
      </c>
      <c r="D71" s="3" t="s">
        <v>53</v>
      </c>
      <c r="E71" s="3" t="s">
        <v>39</v>
      </c>
      <c r="F71" s="3" t="s">
        <v>53</v>
      </c>
    </row>
    <row r="72" spans="2:6" ht="26.25" customHeight="1">
      <c r="B72" s="1" t="s">
        <v>54</v>
      </c>
      <c r="C72" s="10">
        <f>C73+C75+C85+C87+C89</f>
        <v>372917.37</v>
      </c>
      <c r="D72" s="10">
        <f>D73+D75+D85+D87+D89</f>
        <v>100.12</v>
      </c>
      <c r="E72" s="10">
        <f>E73+E75+E85+E87+E89</f>
        <v>2163139.07</v>
      </c>
      <c r="F72" s="10">
        <f>F73+F75+F85+F87+F89</f>
        <v>100.1025982542015</v>
      </c>
    </row>
    <row r="73" spans="2:6" ht="39">
      <c r="B73" s="4" t="s">
        <v>58</v>
      </c>
      <c r="C73" s="10">
        <v>304356.35</v>
      </c>
      <c r="D73" s="10">
        <f>C73*100/C72</f>
        <v>81.61495668598113</v>
      </c>
      <c r="E73" s="10">
        <f>1798852.7-E86</f>
        <v>1795050.8599999999</v>
      </c>
      <c r="F73" s="10">
        <f>E73*100/E72</f>
        <v>82.98360863132116</v>
      </c>
    </row>
    <row r="74" spans="2:6" ht="12.75">
      <c r="B74" s="4" t="s">
        <v>59</v>
      </c>
      <c r="C74" s="10">
        <v>285446.25</v>
      </c>
      <c r="D74" s="10">
        <f>C74*100/C72</f>
        <v>76.54410144531482</v>
      </c>
      <c r="E74" s="10">
        <v>1662821.13</v>
      </c>
      <c r="F74" s="10">
        <f>E74*100/E72</f>
        <v>76.87074553186264</v>
      </c>
    </row>
    <row r="75" spans="2:6" ht="39">
      <c r="B75" s="4" t="s">
        <v>56</v>
      </c>
      <c r="C75" s="10">
        <f>SUM(C76:C84)</f>
        <v>68561.02</v>
      </c>
      <c r="D75" s="10">
        <f>C75*100/C72</f>
        <v>18.385043314018866</v>
      </c>
      <c r="E75" s="10">
        <f>SUM(E76:E84)</f>
        <v>356967.07</v>
      </c>
      <c r="F75" s="10">
        <f>E75*100/E72</f>
        <v>16.502270933509607</v>
      </c>
    </row>
    <row r="76" spans="2:6" ht="12.75">
      <c r="B76" s="4" t="s">
        <v>57</v>
      </c>
      <c r="C76" s="25">
        <v>2138.2</v>
      </c>
      <c r="D76" s="10">
        <f>C76*100/C72</f>
        <v>0.573370985642208</v>
      </c>
      <c r="E76" s="27">
        <v>10691</v>
      </c>
      <c r="F76" s="10">
        <f>E76*100/E72</f>
        <v>0.49423544460319885</v>
      </c>
    </row>
    <row r="77" spans="2:6" ht="12.75">
      <c r="B77" s="4" t="s">
        <v>60</v>
      </c>
      <c r="C77" s="25">
        <f>7562.97-C78</f>
        <v>644.9499999999998</v>
      </c>
      <c r="D77" s="10">
        <f>C77*100/C72</f>
        <v>0.17294715984937892</v>
      </c>
      <c r="E77" s="27">
        <f>34437.35-E78</f>
        <v>4664.059999999998</v>
      </c>
      <c r="F77" s="10">
        <f>E77*100/E72</f>
        <v>0.21561535569694085</v>
      </c>
    </row>
    <row r="78" spans="2:6" ht="12.75">
      <c r="B78" s="4" t="s">
        <v>61</v>
      </c>
      <c r="C78" s="25">
        <v>6918.02</v>
      </c>
      <c r="D78" s="10">
        <f>C78*100/C72</f>
        <v>1.8551080095839998</v>
      </c>
      <c r="E78" s="27">
        <v>29773.29</v>
      </c>
      <c r="F78" s="10">
        <f>E78*100/E72</f>
        <v>1.3763927808857894</v>
      </c>
    </row>
    <row r="79" spans="2:6" ht="12.75">
      <c r="B79" s="4" t="s">
        <v>62</v>
      </c>
      <c r="C79" s="25">
        <v>14854.73</v>
      </c>
      <c r="D79" s="10">
        <f>C79*100/C72</f>
        <v>3.983383772120886</v>
      </c>
      <c r="E79" s="27">
        <v>95766.3</v>
      </c>
      <c r="F79" s="10">
        <f>E79*100/E72</f>
        <v>4.427191082078695</v>
      </c>
    </row>
    <row r="80" spans="2:6" ht="12.75">
      <c r="B80" s="4" t="s">
        <v>63</v>
      </c>
      <c r="C80" s="25">
        <v>4407.34</v>
      </c>
      <c r="D80" s="10">
        <f>C80*100/C72</f>
        <v>1.1818543072960104</v>
      </c>
      <c r="E80" s="27">
        <v>26513.05</v>
      </c>
      <c r="F80" s="10">
        <f>E80*100/E72</f>
        <v>1.2256747782748894</v>
      </c>
    </row>
    <row r="81" spans="2:6" ht="12.75">
      <c r="B81" s="4" t="s">
        <v>64</v>
      </c>
      <c r="C81" s="25">
        <v>31694.26</v>
      </c>
      <c r="D81" s="10">
        <f>C81*100/C72</f>
        <v>8.499003411935465</v>
      </c>
      <c r="E81" s="27">
        <v>157224.13</v>
      </c>
      <c r="F81" s="10">
        <f>E81*100/E72</f>
        <v>7.268332035628204</v>
      </c>
    </row>
    <row r="82" spans="2:6" ht="26.25">
      <c r="B82" s="4" t="s">
        <v>65</v>
      </c>
      <c r="C82" s="25">
        <v>5714.52</v>
      </c>
      <c r="D82" s="10">
        <f>C82*100/C72</f>
        <v>1.5323823612721499</v>
      </c>
      <c r="E82" s="27">
        <v>28398.64</v>
      </c>
      <c r="F82" s="10">
        <f>E82*100/E72</f>
        <v>1.3128439310191926</v>
      </c>
    </row>
    <row r="83" spans="2:6" ht="12.75">
      <c r="B83" s="4" t="s">
        <v>66</v>
      </c>
      <c r="C83" s="25">
        <v>0</v>
      </c>
      <c r="D83" s="10">
        <f>C83*100/C72</f>
        <v>0</v>
      </c>
      <c r="E83" s="27">
        <v>2626.26</v>
      </c>
      <c r="F83" s="10">
        <f>E83*100/E72</f>
        <v>0.12140966969821317</v>
      </c>
    </row>
    <row r="84" spans="2:6" ht="12.75">
      <c r="B84" s="4" t="s">
        <v>67</v>
      </c>
      <c r="C84" s="25">
        <v>2189</v>
      </c>
      <c r="D84" s="10">
        <f>C84*100/C72</f>
        <v>0.5869933063187698</v>
      </c>
      <c r="E84" s="27">
        <v>1310.34</v>
      </c>
      <c r="F84" s="10">
        <f>E84*100/E72</f>
        <v>0.060575855624483727</v>
      </c>
    </row>
    <row r="85" spans="2:6" ht="38.25" customHeight="1">
      <c r="B85" s="4" t="s">
        <v>74</v>
      </c>
      <c r="C85" s="10">
        <v>0</v>
      </c>
      <c r="D85" s="10">
        <v>0.12</v>
      </c>
      <c r="E85" s="10">
        <f>3801.84+7021.2</f>
        <v>10823.04</v>
      </c>
      <c r="F85" s="10">
        <f>E85*100/E73</f>
        <v>0.6029377908545722</v>
      </c>
    </row>
    <row r="86" spans="2:6" ht="12.75">
      <c r="B86" s="4" t="s">
        <v>69</v>
      </c>
      <c r="C86" s="10"/>
      <c r="D86" s="10"/>
      <c r="E86" s="10">
        <v>3801.84</v>
      </c>
      <c r="F86" s="10"/>
    </row>
    <row r="87" spans="2:6" ht="26.25">
      <c r="B87" s="4" t="s">
        <v>68</v>
      </c>
      <c r="C87" s="10">
        <v>0</v>
      </c>
      <c r="D87" s="10">
        <f>C87*100/C75</f>
        <v>0</v>
      </c>
      <c r="E87" s="10">
        <v>298.1</v>
      </c>
      <c r="F87" s="10">
        <f>E87*100/E72</f>
        <v>0.013780898516155046</v>
      </c>
    </row>
    <row r="88" spans="2:6" ht="12.75">
      <c r="B88" s="4" t="s">
        <v>69</v>
      </c>
      <c r="C88" s="10"/>
      <c r="D88" s="10"/>
      <c r="E88" s="10"/>
      <c r="F88" s="10"/>
    </row>
    <row r="89" spans="2:6" ht="26.25">
      <c r="B89" s="4" t="s">
        <v>70</v>
      </c>
      <c r="C89" s="10"/>
      <c r="D89" s="10"/>
      <c r="E89" s="10"/>
      <c r="F89" s="10"/>
    </row>
    <row r="90" spans="2:6" ht="12.75">
      <c r="B90" s="4" t="s">
        <v>69</v>
      </c>
      <c r="C90" s="10"/>
      <c r="D90" s="10"/>
      <c r="E90" s="10"/>
      <c r="F90" s="10"/>
    </row>
    <row r="91" spans="1:6" ht="43.5" customHeight="1">
      <c r="A91" s="48" t="s">
        <v>71</v>
      </c>
      <c r="B91" s="42"/>
      <c r="C91" s="42"/>
      <c r="D91" s="42"/>
      <c r="E91" s="42"/>
      <c r="F91" s="42"/>
    </row>
    <row r="92" ht="25.5" customHeight="1">
      <c r="B92" s="2" t="s">
        <v>72</v>
      </c>
    </row>
    <row r="93" spans="2:6" ht="19.5" customHeight="1">
      <c r="B93" s="44" t="s">
        <v>94</v>
      </c>
      <c r="C93" s="42"/>
      <c r="D93" s="42"/>
      <c r="E93" s="42"/>
      <c r="F93" s="42"/>
    </row>
    <row r="94" spans="2:6" ht="20.25" customHeight="1">
      <c r="B94" s="44" t="s">
        <v>93</v>
      </c>
      <c r="C94" s="42"/>
      <c r="D94" s="42"/>
      <c r="E94" s="42"/>
      <c r="F94" s="42"/>
    </row>
    <row r="95" spans="2:6" ht="14.25" customHeight="1">
      <c r="B95" s="70" t="s">
        <v>95</v>
      </c>
      <c r="C95" s="70"/>
      <c r="D95" s="70"/>
      <c r="E95" s="70"/>
      <c r="F95" s="70"/>
    </row>
    <row r="98" spans="2:6" ht="152.25" customHeight="1">
      <c r="B98" s="42" t="s">
        <v>73</v>
      </c>
      <c r="C98" s="42"/>
      <c r="D98" s="42"/>
      <c r="E98" s="42"/>
      <c r="F98" s="42"/>
    </row>
    <row r="99" spans="2:6" ht="13.5" customHeight="1">
      <c r="B99" s="63" t="s">
        <v>79</v>
      </c>
      <c r="C99" s="42"/>
      <c r="D99" s="42"/>
      <c r="E99" s="42"/>
      <c r="F99" s="42"/>
    </row>
  </sheetData>
  <sheetProtection/>
  <mergeCells count="44">
    <mergeCell ref="B11:D11"/>
    <mergeCell ref="B12:D12"/>
    <mergeCell ref="B13:D13"/>
    <mergeCell ref="B14:D14"/>
    <mergeCell ref="A4:F4"/>
    <mergeCell ref="A5:F5"/>
    <mergeCell ref="A17:F17"/>
    <mergeCell ref="B3:F3"/>
    <mergeCell ref="A68:F68"/>
    <mergeCell ref="A91:F91"/>
    <mergeCell ref="B7:D7"/>
    <mergeCell ref="B8:D8"/>
    <mergeCell ref="B9:D9"/>
    <mergeCell ref="B10:D10"/>
    <mergeCell ref="A53:F53"/>
    <mergeCell ref="B18:F18"/>
    <mergeCell ref="B19:F19"/>
    <mergeCell ref="B29:F29"/>
    <mergeCell ref="B37:F37"/>
    <mergeCell ref="B20:F20"/>
    <mergeCell ref="B40:F40"/>
    <mergeCell ref="B44:F44"/>
    <mergeCell ref="B49:F49"/>
    <mergeCell ref="B47:F47"/>
    <mergeCell ref="B45:F45"/>
    <mergeCell ref="B46:F46"/>
    <mergeCell ref="B48:F48"/>
    <mergeCell ref="B99:F99"/>
    <mergeCell ref="B98:F98"/>
    <mergeCell ref="B69:B71"/>
    <mergeCell ref="C69:F69"/>
    <mergeCell ref="C70:D70"/>
    <mergeCell ref="E70:F70"/>
    <mergeCell ref="B95:F95"/>
    <mergeCell ref="B2:F2"/>
    <mergeCell ref="B93:F93"/>
    <mergeCell ref="B94:F94"/>
    <mergeCell ref="B50:F50"/>
    <mergeCell ref="B51:F51"/>
    <mergeCell ref="B52:F52"/>
    <mergeCell ref="B54:B56"/>
    <mergeCell ref="C54:F54"/>
    <mergeCell ref="C55:D55"/>
    <mergeCell ref="E55:F55"/>
  </mergeCells>
  <printOptions/>
  <pageMargins left="0.75" right="0.4" top="0.8" bottom="0.82" header="0.5" footer="0.5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PSOUU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Zarząd Główny</dc:creator>
  <cp:keywords/>
  <dc:description/>
  <cp:lastModifiedBy>Klara</cp:lastModifiedBy>
  <cp:lastPrinted>2010-03-09T08:45:33Z</cp:lastPrinted>
  <dcterms:created xsi:type="dcterms:W3CDTF">2008-01-08T12:48:53Z</dcterms:created>
  <dcterms:modified xsi:type="dcterms:W3CDTF">2021-09-21T06:49:29Z</dcterms:modified>
  <cp:category/>
  <cp:version/>
  <cp:contentType/>
  <cp:contentStatus/>
</cp:coreProperties>
</file>